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9.xml" ContentType="application/vnd.openxmlformats-officedocument.spreadsheetml.comments+xml"/>
  <Override PartName="/xl/drawings/drawing13.xml" ContentType="application/vnd.openxmlformats-officedocument.drawing+xml"/>
  <Override PartName="/xl/comments10.xml" ContentType="application/vnd.openxmlformats-officedocument.spreadsheetml.comments+xml"/>
  <Override PartName="/xl/drawings/drawing14.xml" ContentType="application/vnd.openxmlformats-officedocument.drawing+xml"/>
  <Override PartName="/xl/comments11.xml" ContentType="application/vnd.openxmlformats-officedocument.spreadsheetml.comments+xml"/>
  <Override PartName="/xl/drawings/drawing15.xml" ContentType="application/vnd.openxmlformats-officedocument.drawing+xml"/>
  <Override PartName="/xl/comments12.xml" ContentType="application/vnd.openxmlformats-officedocument.spreadsheetml.comments+xml"/>
  <Override PartName="/xl/drawings/drawing16.xml" ContentType="application/vnd.openxmlformats-officedocument.drawing+xml"/>
  <Override PartName="/xl/comments13.xml" ContentType="application/vnd.openxmlformats-officedocument.spreadsheetml.comments+xml"/>
  <Override PartName="/xl/drawings/drawing17.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drawings/drawing18.xml" ContentType="application/vnd.openxmlformats-officedocument.drawing+xml"/>
  <Override PartName="/xl/comments16.xml" ContentType="application/vnd.openxmlformats-officedocument.spreadsheetml.comments+xml"/>
  <Override PartName="/xl/comments17.xml" ContentType="application/vnd.openxmlformats-officedocument.spreadsheetml.comments+xml"/>
  <Override PartName="/xl/drawings/drawing1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神戸支部04\Desktop\"/>
    </mc:Choice>
  </mc:AlternateContent>
  <xr:revisionPtr revIDLastSave="0" documentId="13_ncr:1_{BD183BEE-D4FF-4180-B9DE-F4437CA0B09B}" xr6:coauthVersionLast="47" xr6:coauthVersionMax="47" xr10:uidLastSave="{00000000-0000-0000-0000-000000000000}"/>
  <bookViews>
    <workbookView xWindow="1365" yWindow="1545" windowWidth="26475" windowHeight="15255" tabRatio="736" xr2:uid="{00000000-000D-0000-FFFF-FFFF00000000}"/>
  </bookViews>
  <sheets>
    <sheet name="チェックリスト・表紙" sheetId="34" r:id="rId1"/>
    <sheet name="一面" sheetId="23" r:id="rId2"/>
    <sheet name="二面" sheetId="22" r:id="rId3"/>
    <sheet name="三面" sheetId="21" r:id="rId4"/>
    <sheet name="四面" sheetId="20" r:id="rId5"/>
    <sheet name="県証紙貼付頁" sheetId="19" r:id="rId6"/>
    <sheet name="添1-1業経歴" sheetId="37" r:id="rId7"/>
    <sheet name="添1-2業経歴" sheetId="38" r:id="rId8"/>
    <sheet name="添2誓約書" sheetId="14" r:id="rId9"/>
    <sheet name="添6-1相談役及び顧問※法人のみ" sheetId="9" r:id="rId10"/>
    <sheet name="添6-2株主 ※法人のみ" sheetId="40" r:id="rId11"/>
    <sheet name="添10従事する者の名簿" sheetId="16" r:id="rId12"/>
    <sheet name="添4設置証明書" sheetId="15" r:id="rId13"/>
    <sheet name="取引士証写し" sheetId="30" r:id="rId14"/>
    <sheet name="住基ネット※個人のみ" sheetId="31" r:id="rId15"/>
    <sheet name="添7事務所権原" sheetId="17" r:id="rId16"/>
    <sheet name="事務所地図・間取・写真" sheetId="33" r:id="rId17"/>
    <sheet name="添3略歴書" sheetId="42" r:id="rId18"/>
    <sheet name="添8略歴書※専任用" sheetId="44" r:id="rId19"/>
    <sheet name="添9略歴書※代表者等" sheetId="45" r:id="rId20"/>
    <sheet name="添5資産※個人のみ" sheetId="13" r:id="rId21"/>
    <sheet name="理由書※必要な場合のみ" sheetId="39" r:id="rId22"/>
    <sheet name="※専任確認書類" sheetId="41" r:id="rId23"/>
    <sheet name="コード１" sheetId="18" r:id="rId24"/>
    <sheet name="コード２" sheetId="25" r:id="rId25"/>
  </sheets>
  <definedNames>
    <definedName name="_xlnm.Print_Area" localSheetId="22">※専任確認書類!$A$1:$L$30</definedName>
    <definedName name="_xlnm.Print_Area" localSheetId="24">コード２!$B$1:$E$1897</definedName>
    <definedName name="_xlnm.Print_Area" localSheetId="0">チェックリスト・表紙!$A$1:$S$35</definedName>
    <definedName name="_xlnm.Print_Area" localSheetId="1">一面!$A$1:$AE$54</definedName>
    <definedName name="_xlnm.Print_Area" localSheetId="5">県証紙貼付頁!$A$1:$AE$51</definedName>
    <definedName name="_xlnm.Print_Area" localSheetId="3">三面!$A$1:$AE$48</definedName>
    <definedName name="_xlnm.Print_Area" localSheetId="4">四面!$A$1:$AE$50</definedName>
    <definedName name="_xlnm.Print_Area" localSheetId="16">事務所地図・間取・写真!$A$1:$AR$90</definedName>
    <definedName name="_xlnm.Print_Area" localSheetId="13">取引士証写し!$A$1:$K$29</definedName>
    <definedName name="_xlnm.Print_Area" localSheetId="14">住基ネット※個人のみ!$A$1:$C$27</definedName>
    <definedName name="_xlnm.Print_Area" localSheetId="11">添10従事する者の名簿!$A$1:$AH$42</definedName>
    <definedName name="_xlnm.Print_Area" localSheetId="6">'添1-1業経歴'!$A$1:$T$47</definedName>
    <definedName name="_xlnm.Print_Area" localSheetId="7">'添1-2業経歴'!$A$1:$O$34</definedName>
    <definedName name="_xlnm.Print_Area" localSheetId="8">添2誓約書!$A$1:$AD$28</definedName>
    <definedName name="_xlnm.Print_Area" localSheetId="17">添3略歴書!$A$1:$K$39</definedName>
    <definedName name="_xlnm.Print_Area" localSheetId="12">添4設置証明書!$A$1:$L$28</definedName>
    <definedName name="_xlnm.Print_Area" localSheetId="20">添5資産※個人のみ!$A$1:$I$27</definedName>
    <definedName name="_xlnm.Print_Area" localSheetId="9">'添6-1相談役及び顧問※法人のみ'!$A$1:$AE$47</definedName>
    <definedName name="_xlnm.Print_Area" localSheetId="10">'添6-2株主 ※法人のみ'!$A$1:$AE$48</definedName>
    <definedName name="_xlnm.Print_Area" localSheetId="15">添7事務所権原!$A$1:$K$37</definedName>
    <definedName name="_xlnm.Print_Area" localSheetId="18">添8略歴書※専任用!$A$1:$K$43</definedName>
    <definedName name="_xlnm.Print_Area" localSheetId="19">添9略歴書※代表者等!$A$1:$K$47</definedName>
    <definedName name="_xlnm.Print_Area" localSheetId="2">二面!$A$1:$AE$50</definedName>
    <definedName name="_xlnm.Print_Area" localSheetId="21">理由書※必要な場合のみ!$A$1:$N$42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17" l="1"/>
  <c r="B20" i="17"/>
  <c r="B16" i="17"/>
  <c r="B26" i="17"/>
  <c r="B24" i="17"/>
  <c r="D22" i="15" l="1"/>
  <c r="R19" i="23"/>
  <c r="R20" i="23"/>
  <c r="R21" i="23" l="1"/>
  <c r="T10" i="23"/>
  <c r="AB47" i="40"/>
  <c r="AA47" i="40"/>
  <c r="Z47" i="40"/>
  <c r="Y47" i="40"/>
  <c r="X47" i="40"/>
  <c r="W47" i="40"/>
  <c r="V47" i="40"/>
  <c r="U47" i="40"/>
  <c r="T47" i="40"/>
  <c r="S47" i="40"/>
  <c r="R47" i="40"/>
  <c r="Q47" i="40"/>
  <c r="P47" i="40"/>
  <c r="O47" i="40"/>
  <c r="N47" i="40"/>
  <c r="M47" i="40"/>
  <c r="L47" i="40"/>
  <c r="K47" i="40"/>
  <c r="J47" i="40"/>
  <c r="I47" i="40"/>
  <c r="AB46" i="40"/>
  <c r="AA46" i="40"/>
  <c r="Z46" i="40"/>
  <c r="Y46" i="40"/>
  <c r="X46" i="40"/>
  <c r="W46" i="40"/>
  <c r="V46" i="40"/>
  <c r="U46" i="40"/>
  <c r="T46" i="40"/>
  <c r="S46" i="40"/>
  <c r="R46" i="40"/>
  <c r="Q46" i="40"/>
  <c r="P46" i="40"/>
  <c r="O46" i="40"/>
  <c r="N46" i="40"/>
  <c r="M46" i="40"/>
  <c r="L46" i="40"/>
  <c r="K46" i="40"/>
  <c r="J46" i="40"/>
  <c r="I46" i="40"/>
  <c r="AH45" i="40"/>
  <c r="AV44" i="40" s="1"/>
  <c r="N45" i="40" s="1"/>
  <c r="AC45" i="40"/>
  <c r="Z45" i="40"/>
  <c r="X45" i="40"/>
  <c r="U45" i="40"/>
  <c r="R45" i="40"/>
  <c r="O45" i="40"/>
  <c r="AW44" i="40"/>
  <c r="AU44" i="40"/>
  <c r="M45" i="40" s="1"/>
  <c r="I44" i="40"/>
  <c r="P43" i="40"/>
  <c r="I43" i="40"/>
  <c r="R42" i="40"/>
  <c r="Q42" i="40"/>
  <c r="O42" i="40"/>
  <c r="N42" i="40"/>
  <c r="L42" i="40"/>
  <c r="K42" i="40"/>
  <c r="I42" i="40"/>
  <c r="AB41" i="40"/>
  <c r="AA41" i="40"/>
  <c r="Z41" i="40"/>
  <c r="Y41" i="40"/>
  <c r="X41" i="40"/>
  <c r="W41" i="40"/>
  <c r="V41" i="40"/>
  <c r="U41" i="40"/>
  <c r="T41" i="40"/>
  <c r="S41" i="40"/>
  <c r="R41" i="40"/>
  <c r="Q41" i="40"/>
  <c r="P41" i="40"/>
  <c r="O41" i="40"/>
  <c r="N41" i="40"/>
  <c r="M41" i="40"/>
  <c r="L41" i="40"/>
  <c r="K41" i="40"/>
  <c r="J41" i="40"/>
  <c r="I41" i="40"/>
  <c r="AZ40" i="40"/>
  <c r="BA40" i="40" s="1"/>
  <c r="AB37" i="40"/>
  <c r="AA37" i="40"/>
  <c r="Z37" i="40"/>
  <c r="Y37" i="40"/>
  <c r="X37" i="40"/>
  <c r="W37" i="40"/>
  <c r="V37" i="40"/>
  <c r="U37" i="40"/>
  <c r="T37" i="40"/>
  <c r="S37" i="40"/>
  <c r="R37" i="40"/>
  <c r="Q37" i="40"/>
  <c r="P37" i="40"/>
  <c r="O37" i="40"/>
  <c r="N37" i="40"/>
  <c r="M37" i="40"/>
  <c r="L37" i="40"/>
  <c r="K37" i="40"/>
  <c r="J37" i="40"/>
  <c r="I37" i="40"/>
  <c r="AB36" i="40"/>
  <c r="AA36" i="40"/>
  <c r="Z36" i="40"/>
  <c r="Y36" i="40"/>
  <c r="X36" i="40"/>
  <c r="W36" i="40"/>
  <c r="V36" i="40"/>
  <c r="U36" i="40"/>
  <c r="T36" i="40"/>
  <c r="S36" i="40"/>
  <c r="R36" i="40"/>
  <c r="Q36" i="40"/>
  <c r="P36" i="40"/>
  <c r="O36" i="40"/>
  <c r="N36" i="40"/>
  <c r="M36" i="40"/>
  <c r="L36" i="40"/>
  <c r="K36" i="40"/>
  <c r="J36" i="40"/>
  <c r="I36" i="40"/>
  <c r="AH35" i="40"/>
  <c r="AV34" i="40" s="1"/>
  <c r="N35" i="40" s="1"/>
  <c r="AC35" i="40"/>
  <c r="Z35" i="40"/>
  <c r="X35" i="40"/>
  <c r="U35" i="40"/>
  <c r="R35" i="40"/>
  <c r="O35" i="40"/>
  <c r="AW34" i="40"/>
  <c r="I34" i="40"/>
  <c r="P33" i="40"/>
  <c r="I33" i="40"/>
  <c r="R32" i="40"/>
  <c r="Q32" i="40"/>
  <c r="O32" i="40"/>
  <c r="N32" i="40"/>
  <c r="L32" i="40"/>
  <c r="K32" i="40"/>
  <c r="I32" i="40"/>
  <c r="AB31" i="40"/>
  <c r="AA31" i="40"/>
  <c r="Z31" i="40"/>
  <c r="Y31" i="40"/>
  <c r="X31" i="40"/>
  <c r="W31" i="40"/>
  <c r="V31" i="40"/>
  <c r="U31" i="40"/>
  <c r="T31" i="40"/>
  <c r="S31" i="40"/>
  <c r="R31" i="40"/>
  <c r="Q31" i="40"/>
  <c r="P31" i="40"/>
  <c r="O31" i="40"/>
  <c r="N31" i="40"/>
  <c r="M31" i="40"/>
  <c r="L31" i="40"/>
  <c r="K31" i="40"/>
  <c r="J31" i="40"/>
  <c r="I31" i="40"/>
  <c r="AZ30" i="40"/>
  <c r="BA30" i="40" s="1"/>
  <c r="AB27" i="40"/>
  <c r="AA27" i="40"/>
  <c r="Z27" i="40"/>
  <c r="Y27" i="40"/>
  <c r="X27" i="40"/>
  <c r="W27" i="40"/>
  <c r="V27" i="40"/>
  <c r="U27" i="40"/>
  <c r="T27" i="40"/>
  <c r="S27" i="40"/>
  <c r="R27" i="40"/>
  <c r="Q27" i="40"/>
  <c r="P27" i="40"/>
  <c r="O27" i="40"/>
  <c r="N27" i="40"/>
  <c r="M27" i="40"/>
  <c r="L27" i="40"/>
  <c r="K27" i="40"/>
  <c r="J27" i="40"/>
  <c r="I27" i="40"/>
  <c r="AB26" i="40"/>
  <c r="AA26" i="40"/>
  <c r="Z26" i="40"/>
  <c r="Y26" i="40"/>
  <c r="X26" i="40"/>
  <c r="W26" i="40"/>
  <c r="V26" i="40"/>
  <c r="U26" i="40"/>
  <c r="T26" i="40"/>
  <c r="S26" i="40"/>
  <c r="R26" i="40"/>
  <c r="Q26" i="40"/>
  <c r="P26" i="40"/>
  <c r="O26" i="40"/>
  <c r="N26" i="40"/>
  <c r="M26" i="40"/>
  <c r="L26" i="40"/>
  <c r="K26" i="40"/>
  <c r="J26" i="40"/>
  <c r="I26" i="40"/>
  <c r="AH25" i="40"/>
  <c r="AS24" i="40" s="1"/>
  <c r="K25" i="40" s="1"/>
  <c r="AC25" i="40"/>
  <c r="Z25" i="40"/>
  <c r="X25" i="40"/>
  <c r="U25" i="40"/>
  <c r="R25" i="40"/>
  <c r="O25" i="40"/>
  <c r="AW24" i="40"/>
  <c r="AT24" i="40"/>
  <c r="L25" i="40" s="1"/>
  <c r="I24" i="40"/>
  <c r="P23" i="40"/>
  <c r="I23" i="40"/>
  <c r="R22" i="40"/>
  <c r="Q22" i="40"/>
  <c r="O22" i="40"/>
  <c r="N22" i="40"/>
  <c r="L22" i="40"/>
  <c r="K22" i="40"/>
  <c r="I22" i="40"/>
  <c r="AB21" i="40"/>
  <c r="AA21" i="40"/>
  <c r="Z21" i="40"/>
  <c r="Y21" i="40"/>
  <c r="X21" i="40"/>
  <c r="W21" i="40"/>
  <c r="V21" i="40"/>
  <c r="U21" i="40"/>
  <c r="T21" i="40"/>
  <c r="S21" i="40"/>
  <c r="R21" i="40"/>
  <c r="Q21" i="40"/>
  <c r="P21" i="40"/>
  <c r="O21" i="40"/>
  <c r="N21" i="40"/>
  <c r="M21" i="40"/>
  <c r="L21" i="40"/>
  <c r="K21" i="40"/>
  <c r="J21" i="40"/>
  <c r="I21" i="40"/>
  <c r="AZ20" i="40"/>
  <c r="BA20" i="40" s="1"/>
  <c r="AB17" i="40"/>
  <c r="AA17" i="40"/>
  <c r="Z17" i="40"/>
  <c r="Y17" i="40"/>
  <c r="X17" i="40"/>
  <c r="W17" i="40"/>
  <c r="V17" i="40"/>
  <c r="U17" i="40"/>
  <c r="T17" i="40"/>
  <c r="S17" i="40"/>
  <c r="R17" i="40"/>
  <c r="Q17" i="40"/>
  <c r="P17" i="40"/>
  <c r="O17" i="40"/>
  <c r="N17" i="40"/>
  <c r="M17" i="40"/>
  <c r="L17" i="40"/>
  <c r="K17" i="40"/>
  <c r="J17" i="40"/>
  <c r="I17" i="40"/>
  <c r="AB16" i="40"/>
  <c r="AA16" i="40"/>
  <c r="Z16" i="40"/>
  <c r="Y16" i="40"/>
  <c r="X16" i="40"/>
  <c r="W16" i="40"/>
  <c r="V16" i="40"/>
  <c r="U16" i="40"/>
  <c r="T16" i="40"/>
  <c r="S16" i="40"/>
  <c r="R16" i="40"/>
  <c r="Q16" i="40"/>
  <c r="P16" i="40"/>
  <c r="O16" i="40"/>
  <c r="N16" i="40"/>
  <c r="M16" i="40"/>
  <c r="L16" i="40"/>
  <c r="K16" i="40"/>
  <c r="J16" i="40"/>
  <c r="I16" i="40"/>
  <c r="AH15" i="40"/>
  <c r="AV14" i="40" s="1"/>
  <c r="N15" i="40" s="1"/>
  <c r="AC15" i="40"/>
  <c r="Z15" i="40"/>
  <c r="X15" i="40"/>
  <c r="U15" i="40"/>
  <c r="R15" i="40"/>
  <c r="O15" i="40"/>
  <c r="AW14" i="40"/>
  <c r="I14" i="40"/>
  <c r="P13" i="40"/>
  <c r="I13" i="40"/>
  <c r="R12" i="40"/>
  <c r="Q12" i="40"/>
  <c r="O12" i="40"/>
  <c r="N12" i="40"/>
  <c r="L12" i="40"/>
  <c r="K12" i="40"/>
  <c r="I12" i="40"/>
  <c r="AB11" i="40"/>
  <c r="AA11" i="40"/>
  <c r="Z11" i="40"/>
  <c r="Y11" i="40"/>
  <c r="X11" i="40"/>
  <c r="W11" i="40"/>
  <c r="V11" i="40"/>
  <c r="U11" i="40"/>
  <c r="T11" i="40"/>
  <c r="S11" i="40"/>
  <c r="R11" i="40"/>
  <c r="Q11" i="40"/>
  <c r="P11" i="40"/>
  <c r="O11" i="40"/>
  <c r="N11" i="40"/>
  <c r="M11" i="40"/>
  <c r="L11" i="40"/>
  <c r="K11" i="40"/>
  <c r="J11" i="40"/>
  <c r="I11" i="40"/>
  <c r="AZ10" i="40"/>
  <c r="BA10" i="40" s="1"/>
  <c r="E12" i="38"/>
  <c r="G12" i="38"/>
  <c r="I12" i="38"/>
  <c r="K12" i="38"/>
  <c r="M12" i="38"/>
  <c r="E13" i="38"/>
  <c r="G13" i="38"/>
  <c r="I13" i="38"/>
  <c r="K13" i="38"/>
  <c r="M13" i="38"/>
  <c r="E20" i="38"/>
  <c r="G20" i="38"/>
  <c r="I20" i="38"/>
  <c r="K20" i="38"/>
  <c r="M20" i="38"/>
  <c r="E21" i="38"/>
  <c r="G21" i="38"/>
  <c r="I21" i="38"/>
  <c r="K21" i="38"/>
  <c r="M21" i="38"/>
  <c r="E28" i="38"/>
  <c r="G28" i="38"/>
  <c r="I28" i="38"/>
  <c r="K28" i="38"/>
  <c r="M28" i="38"/>
  <c r="E29" i="38"/>
  <c r="G29" i="38"/>
  <c r="I29" i="38"/>
  <c r="K29" i="38"/>
  <c r="M29" i="38"/>
  <c r="Q15" i="37"/>
  <c r="E15" i="37" s="1"/>
  <c r="E3" i="38" s="1"/>
  <c r="Q16" i="37"/>
  <c r="M4" i="38" s="1"/>
  <c r="E38" i="37"/>
  <c r="F38" i="37"/>
  <c r="H38" i="37"/>
  <c r="I38" i="37"/>
  <c r="K38" i="37"/>
  <c r="L38" i="37"/>
  <c r="N38" i="37"/>
  <c r="O38" i="37"/>
  <c r="Q38" i="37"/>
  <c r="R38" i="37"/>
  <c r="E39" i="37"/>
  <c r="H39" i="37"/>
  <c r="K39" i="37"/>
  <c r="N39" i="37"/>
  <c r="Q39" i="37"/>
  <c r="E40" i="37"/>
  <c r="H40" i="37"/>
  <c r="K40" i="37"/>
  <c r="N40" i="37"/>
  <c r="Q40" i="37"/>
  <c r="E42" i="37"/>
  <c r="F42" i="37"/>
  <c r="H42" i="37"/>
  <c r="I42" i="37"/>
  <c r="K42" i="37"/>
  <c r="L42" i="37"/>
  <c r="N42" i="37"/>
  <c r="O42" i="37"/>
  <c r="Q42" i="37"/>
  <c r="R42" i="37"/>
  <c r="E43" i="37"/>
  <c r="H43" i="37"/>
  <c r="K43" i="37"/>
  <c r="N43" i="37"/>
  <c r="Q43" i="37"/>
  <c r="AQ24" i="40" l="1"/>
  <c r="I25" i="40" s="1"/>
  <c r="AR24" i="40"/>
  <c r="J25" i="40" s="1"/>
  <c r="AQ14" i="40"/>
  <c r="I15" i="40" s="1"/>
  <c r="AS14" i="40"/>
  <c r="K15" i="40" s="1"/>
  <c r="AS34" i="40"/>
  <c r="K35" i="40" s="1"/>
  <c r="AT14" i="40"/>
  <c r="L15" i="40" s="1"/>
  <c r="AT34" i="40"/>
  <c r="L35" i="40" s="1"/>
  <c r="AR14" i="40"/>
  <c r="J15" i="40" s="1"/>
  <c r="AQ44" i="40"/>
  <c r="I45" i="40" s="1"/>
  <c r="AR44" i="40"/>
  <c r="J45" i="40" s="1"/>
  <c r="AS44" i="40"/>
  <c r="K45" i="40" s="1"/>
  <c r="AQ34" i="40"/>
  <c r="I35" i="40" s="1"/>
  <c r="AT44" i="40"/>
  <c r="L45" i="40" s="1"/>
  <c r="AR34" i="40"/>
  <c r="J35" i="40" s="1"/>
  <c r="CI40" i="40"/>
  <c r="CA40" i="40"/>
  <c r="BS40" i="40"/>
  <c r="Z40" i="40" s="1"/>
  <c r="BK40" i="40"/>
  <c r="R40" i="40" s="1"/>
  <c r="BC40" i="40"/>
  <c r="J40" i="40" s="1"/>
  <c r="CH40" i="40"/>
  <c r="BZ40" i="40"/>
  <c r="BR40" i="40"/>
  <c r="Y40" i="40" s="1"/>
  <c r="BJ40" i="40"/>
  <c r="Q40" i="40" s="1"/>
  <c r="BB40" i="40"/>
  <c r="I40" i="40" s="1"/>
  <c r="CO40" i="40"/>
  <c r="CG40" i="40"/>
  <c r="BY40" i="40"/>
  <c r="BQ40" i="40"/>
  <c r="X40" i="40" s="1"/>
  <c r="BI40" i="40"/>
  <c r="P40" i="40" s="1"/>
  <c r="CN40" i="40"/>
  <c r="CF40" i="40"/>
  <c r="BX40" i="40"/>
  <c r="BP40" i="40"/>
  <c r="W40" i="40" s="1"/>
  <c r="BH40" i="40"/>
  <c r="O40" i="40" s="1"/>
  <c r="CM40" i="40"/>
  <c r="CE40" i="40"/>
  <c r="BW40" i="40"/>
  <c r="BO40" i="40"/>
  <c r="V40" i="40" s="1"/>
  <c r="BG40" i="40"/>
  <c r="N40" i="40" s="1"/>
  <c r="CL40" i="40"/>
  <c r="CD40" i="40"/>
  <c r="BV40" i="40"/>
  <c r="BN40" i="40"/>
  <c r="U40" i="40" s="1"/>
  <c r="BF40" i="40"/>
  <c r="M40" i="40" s="1"/>
  <c r="CK40" i="40"/>
  <c r="CC40" i="40"/>
  <c r="BU40" i="40"/>
  <c r="AB40" i="40" s="1"/>
  <c r="BM40" i="40"/>
  <c r="T40" i="40" s="1"/>
  <c r="BE40" i="40"/>
  <c r="L40" i="40" s="1"/>
  <c r="CJ40" i="40"/>
  <c r="CB40" i="40"/>
  <c r="BT40" i="40"/>
  <c r="AA40" i="40" s="1"/>
  <c r="BL40" i="40"/>
  <c r="S40" i="40" s="1"/>
  <c r="BD40" i="40"/>
  <c r="K40" i="40" s="1"/>
  <c r="CI20" i="40"/>
  <c r="CA20" i="40"/>
  <c r="BS20" i="40"/>
  <c r="Z20" i="40" s="1"/>
  <c r="BK20" i="40"/>
  <c r="R20" i="40" s="1"/>
  <c r="BC20" i="40"/>
  <c r="J20" i="40" s="1"/>
  <c r="CH20" i="40"/>
  <c r="BZ20" i="40"/>
  <c r="BR20" i="40"/>
  <c r="Y20" i="40" s="1"/>
  <c r="BJ20" i="40"/>
  <c r="Q20" i="40" s="1"/>
  <c r="BB20" i="40"/>
  <c r="I20" i="40" s="1"/>
  <c r="CO20" i="40"/>
  <c r="CG20" i="40"/>
  <c r="BY20" i="40"/>
  <c r="BQ20" i="40"/>
  <c r="X20" i="40" s="1"/>
  <c r="BI20" i="40"/>
  <c r="P20" i="40" s="1"/>
  <c r="CN20" i="40"/>
  <c r="CF20" i="40"/>
  <c r="BX20" i="40"/>
  <c r="BP20" i="40"/>
  <c r="W20" i="40" s="1"/>
  <c r="BH20" i="40"/>
  <c r="O20" i="40" s="1"/>
  <c r="CM20" i="40"/>
  <c r="CE20" i="40"/>
  <c r="BW20" i="40"/>
  <c r="BO20" i="40"/>
  <c r="V20" i="40" s="1"/>
  <c r="BG20" i="40"/>
  <c r="N20" i="40" s="1"/>
  <c r="CL20" i="40"/>
  <c r="CD20" i="40"/>
  <c r="BV20" i="40"/>
  <c r="BN20" i="40"/>
  <c r="U20" i="40" s="1"/>
  <c r="BF20" i="40"/>
  <c r="M20" i="40" s="1"/>
  <c r="CK20" i="40"/>
  <c r="CC20" i="40"/>
  <c r="BU20" i="40"/>
  <c r="AB20" i="40" s="1"/>
  <c r="BM20" i="40"/>
  <c r="T20" i="40" s="1"/>
  <c r="BE20" i="40"/>
  <c r="L20" i="40" s="1"/>
  <c r="CJ20" i="40"/>
  <c r="CB20" i="40"/>
  <c r="BT20" i="40"/>
  <c r="AA20" i="40" s="1"/>
  <c r="BL20" i="40"/>
  <c r="S20" i="40" s="1"/>
  <c r="BD20" i="40"/>
  <c r="K20" i="40" s="1"/>
  <c r="CI10" i="40"/>
  <c r="CA10" i="40"/>
  <c r="BS10" i="40"/>
  <c r="Z10" i="40" s="1"/>
  <c r="BK10" i="40"/>
  <c r="R10" i="40" s="1"/>
  <c r="BC10" i="40"/>
  <c r="J10" i="40" s="1"/>
  <c r="CH10" i="40"/>
  <c r="BZ10" i="40"/>
  <c r="BR10" i="40"/>
  <c r="Y10" i="40" s="1"/>
  <c r="BJ10" i="40"/>
  <c r="Q10" i="40" s="1"/>
  <c r="BB10" i="40"/>
  <c r="I10" i="40" s="1"/>
  <c r="CO10" i="40"/>
  <c r="CG10" i="40"/>
  <c r="BY10" i="40"/>
  <c r="BQ10" i="40"/>
  <c r="X10" i="40" s="1"/>
  <c r="BI10" i="40"/>
  <c r="P10" i="40" s="1"/>
  <c r="CN10" i="40"/>
  <c r="CF10" i="40"/>
  <c r="BX10" i="40"/>
  <c r="BP10" i="40"/>
  <c r="W10" i="40" s="1"/>
  <c r="BH10" i="40"/>
  <c r="O10" i="40" s="1"/>
  <c r="CM10" i="40"/>
  <c r="CE10" i="40"/>
  <c r="BW10" i="40"/>
  <c r="BO10" i="40"/>
  <c r="V10" i="40" s="1"/>
  <c r="BG10" i="40"/>
  <c r="N10" i="40" s="1"/>
  <c r="CL10" i="40"/>
  <c r="CD10" i="40"/>
  <c r="BV10" i="40"/>
  <c r="BN10" i="40"/>
  <c r="U10" i="40" s="1"/>
  <c r="BF10" i="40"/>
  <c r="M10" i="40" s="1"/>
  <c r="CK10" i="40"/>
  <c r="CC10" i="40"/>
  <c r="BU10" i="40"/>
  <c r="AB10" i="40" s="1"/>
  <c r="BM10" i="40"/>
  <c r="T10" i="40" s="1"/>
  <c r="BE10" i="40"/>
  <c r="L10" i="40" s="1"/>
  <c r="CJ10" i="40"/>
  <c r="CB10" i="40"/>
  <c r="BT10" i="40"/>
  <c r="AA10" i="40" s="1"/>
  <c r="BL10" i="40"/>
  <c r="S10" i="40" s="1"/>
  <c r="BD10" i="40"/>
  <c r="K10" i="40" s="1"/>
  <c r="CI30" i="40"/>
  <c r="CA30" i="40"/>
  <c r="BS30" i="40"/>
  <c r="Z30" i="40" s="1"/>
  <c r="BK30" i="40"/>
  <c r="R30" i="40" s="1"/>
  <c r="BC30" i="40"/>
  <c r="J30" i="40" s="1"/>
  <c r="CH30" i="40"/>
  <c r="BZ30" i="40"/>
  <c r="BR30" i="40"/>
  <c r="Y30" i="40" s="1"/>
  <c r="BJ30" i="40"/>
  <c r="Q30" i="40" s="1"/>
  <c r="BB30" i="40"/>
  <c r="I30" i="40" s="1"/>
  <c r="CO30" i="40"/>
  <c r="CG30" i="40"/>
  <c r="BY30" i="40"/>
  <c r="BQ30" i="40"/>
  <c r="X30" i="40" s="1"/>
  <c r="BI30" i="40"/>
  <c r="P30" i="40" s="1"/>
  <c r="CN30" i="40"/>
  <c r="CF30" i="40"/>
  <c r="BX30" i="40"/>
  <c r="BP30" i="40"/>
  <c r="W30" i="40" s="1"/>
  <c r="BH30" i="40"/>
  <c r="O30" i="40" s="1"/>
  <c r="CM30" i="40"/>
  <c r="CE30" i="40"/>
  <c r="BW30" i="40"/>
  <c r="BO30" i="40"/>
  <c r="V30" i="40" s="1"/>
  <c r="BG30" i="40"/>
  <c r="N30" i="40" s="1"/>
  <c r="CL30" i="40"/>
  <c r="CD30" i="40"/>
  <c r="BV30" i="40"/>
  <c r="BN30" i="40"/>
  <c r="U30" i="40" s="1"/>
  <c r="BF30" i="40"/>
  <c r="M30" i="40" s="1"/>
  <c r="CK30" i="40"/>
  <c r="CC30" i="40"/>
  <c r="BU30" i="40"/>
  <c r="AB30" i="40" s="1"/>
  <c r="BM30" i="40"/>
  <c r="T30" i="40" s="1"/>
  <c r="BE30" i="40"/>
  <c r="L30" i="40" s="1"/>
  <c r="CJ30" i="40"/>
  <c r="CB30" i="40"/>
  <c r="BT30" i="40"/>
  <c r="AA30" i="40" s="1"/>
  <c r="BL30" i="40"/>
  <c r="S30" i="40" s="1"/>
  <c r="BD30" i="40"/>
  <c r="K30" i="40" s="1"/>
  <c r="AU14" i="40"/>
  <c r="M15" i="40" s="1"/>
  <c r="AU24" i="40"/>
  <c r="M25" i="40" s="1"/>
  <c r="AU34" i="40"/>
  <c r="M35" i="40" s="1"/>
  <c r="AV24" i="40"/>
  <c r="N25" i="40" s="1"/>
  <c r="K16" i="37"/>
  <c r="I4" i="38" s="1"/>
  <c r="H16" i="37"/>
  <c r="G4" i="38" s="1"/>
  <c r="E16" i="37"/>
  <c r="E4" i="38" s="1"/>
  <c r="N15" i="37"/>
  <c r="K3" i="38" s="1"/>
  <c r="M3" i="38"/>
  <c r="K15" i="37"/>
  <c r="I3" i="38" s="1"/>
  <c r="H15" i="37"/>
  <c r="G3" i="38" s="1"/>
  <c r="N16" i="37"/>
  <c r="K4" i="38" s="1"/>
  <c r="Y48" i="23" l="1"/>
  <c r="Y49" i="23"/>
  <c r="Y50" i="23"/>
  <c r="Y51" i="23"/>
  <c r="Y47" i="23"/>
  <c r="B7" i="37" s="1"/>
  <c r="AO28" i="23"/>
  <c r="E11" i="23"/>
  <c r="C13" i="15" s="1"/>
  <c r="G15" i="13"/>
  <c r="D25" i="14" l="1"/>
  <c r="Y44" i="22"/>
  <c r="X44" i="22"/>
  <c r="W44" i="22"/>
  <c r="V44" i="22"/>
  <c r="U44" i="22"/>
  <c r="T44" i="22"/>
  <c r="Y37" i="22"/>
  <c r="X37" i="22"/>
  <c r="W37" i="22"/>
  <c r="V37" i="22"/>
  <c r="U37" i="22"/>
  <c r="T37" i="22"/>
  <c r="Y30" i="22"/>
  <c r="X30" i="22"/>
  <c r="W30" i="22"/>
  <c r="V30" i="22"/>
  <c r="U30" i="22"/>
  <c r="T30" i="22"/>
  <c r="Y23" i="22"/>
  <c r="X23" i="22"/>
  <c r="W23" i="22"/>
  <c r="V23" i="22"/>
  <c r="U23" i="22"/>
  <c r="T23" i="22"/>
  <c r="Y16" i="22"/>
  <c r="X16" i="22"/>
  <c r="W16" i="22"/>
  <c r="V16" i="22"/>
  <c r="U16" i="22"/>
  <c r="T16" i="22"/>
  <c r="X9" i="22"/>
  <c r="W9" i="22"/>
  <c r="V9" i="22"/>
  <c r="U9" i="22"/>
  <c r="T9" i="22"/>
  <c r="AH44" i="9"/>
  <c r="AH35" i="9"/>
  <c r="AW16" i="9"/>
  <c r="I31" i="9"/>
  <c r="J31" i="9"/>
  <c r="R31" i="9"/>
  <c r="T31" i="9"/>
  <c r="U31" i="9"/>
  <c r="W31" i="9"/>
  <c r="X31" i="9"/>
  <c r="Z31" i="9"/>
  <c r="AA31" i="9"/>
  <c r="I33" i="9"/>
  <c r="J33" i="9"/>
  <c r="K33" i="9"/>
  <c r="L33" i="9"/>
  <c r="M33" i="9"/>
  <c r="N33" i="9"/>
  <c r="O33" i="9"/>
  <c r="P33" i="9"/>
  <c r="Q33" i="9"/>
  <c r="R33" i="9"/>
  <c r="S33" i="9"/>
  <c r="T33" i="9"/>
  <c r="U33" i="9"/>
  <c r="V33" i="9"/>
  <c r="W33" i="9"/>
  <c r="X33" i="9"/>
  <c r="Y33" i="9"/>
  <c r="Z33" i="9"/>
  <c r="AA33" i="9"/>
  <c r="AB33" i="9"/>
  <c r="I34" i="9"/>
  <c r="K34" i="9"/>
  <c r="L34" i="9"/>
  <c r="N34" i="9"/>
  <c r="O34" i="9"/>
  <c r="Q34" i="9"/>
  <c r="R34" i="9"/>
  <c r="O35" i="9"/>
  <c r="R35" i="9"/>
  <c r="U35" i="9"/>
  <c r="X35" i="9"/>
  <c r="Z35" i="9"/>
  <c r="AC35" i="9"/>
  <c r="I36" i="9"/>
  <c r="J36" i="9"/>
  <c r="K36" i="9"/>
  <c r="L36" i="9"/>
  <c r="M36" i="9"/>
  <c r="N36" i="9"/>
  <c r="O36" i="9"/>
  <c r="P36" i="9"/>
  <c r="Q36" i="9"/>
  <c r="R36" i="9"/>
  <c r="S36" i="9"/>
  <c r="T36" i="9"/>
  <c r="U36" i="9"/>
  <c r="V36" i="9"/>
  <c r="W36" i="9"/>
  <c r="X36" i="9"/>
  <c r="Y36" i="9"/>
  <c r="Z36" i="9"/>
  <c r="AA36" i="9"/>
  <c r="AB36" i="9"/>
  <c r="I37" i="9"/>
  <c r="J37" i="9"/>
  <c r="K37" i="9"/>
  <c r="L37" i="9"/>
  <c r="M37" i="9"/>
  <c r="N37" i="9"/>
  <c r="O37" i="9"/>
  <c r="P37" i="9"/>
  <c r="Q37" i="9"/>
  <c r="R37" i="9"/>
  <c r="S37" i="9"/>
  <c r="T37" i="9"/>
  <c r="U37" i="9"/>
  <c r="V37" i="9"/>
  <c r="W37" i="9"/>
  <c r="X37" i="9"/>
  <c r="Y37" i="9"/>
  <c r="Z37" i="9"/>
  <c r="AA37" i="9"/>
  <c r="AB37" i="9"/>
  <c r="I22" i="9"/>
  <c r="J22" i="9"/>
  <c r="R22" i="9"/>
  <c r="T22" i="9"/>
  <c r="U22" i="9"/>
  <c r="W22" i="9"/>
  <c r="X22" i="9"/>
  <c r="Z22" i="9"/>
  <c r="AA22" i="9"/>
  <c r="I24" i="9"/>
  <c r="J24" i="9"/>
  <c r="K24" i="9"/>
  <c r="L24" i="9"/>
  <c r="M24" i="9"/>
  <c r="N24" i="9"/>
  <c r="O24" i="9"/>
  <c r="P24" i="9"/>
  <c r="Q24" i="9"/>
  <c r="R24" i="9"/>
  <c r="S24" i="9"/>
  <c r="T24" i="9"/>
  <c r="U24" i="9"/>
  <c r="V24" i="9"/>
  <c r="W24" i="9"/>
  <c r="X24" i="9"/>
  <c r="Y24" i="9"/>
  <c r="Z24" i="9"/>
  <c r="AA24" i="9"/>
  <c r="AB24" i="9"/>
  <c r="I25" i="9"/>
  <c r="K25" i="9"/>
  <c r="L25" i="9"/>
  <c r="N25" i="9"/>
  <c r="O25" i="9"/>
  <c r="Q25" i="9"/>
  <c r="R25" i="9"/>
  <c r="O26" i="9"/>
  <c r="R26" i="9"/>
  <c r="U26" i="9"/>
  <c r="X26" i="9"/>
  <c r="Z26" i="9"/>
  <c r="I27" i="9"/>
  <c r="J27" i="9"/>
  <c r="K27" i="9"/>
  <c r="L27" i="9"/>
  <c r="M27" i="9"/>
  <c r="N27" i="9"/>
  <c r="O27" i="9"/>
  <c r="P27" i="9"/>
  <c r="Q27" i="9"/>
  <c r="R27" i="9"/>
  <c r="S27" i="9"/>
  <c r="T27" i="9"/>
  <c r="U27" i="9"/>
  <c r="V27" i="9"/>
  <c r="W27" i="9"/>
  <c r="X27" i="9"/>
  <c r="Y27" i="9"/>
  <c r="Z27" i="9"/>
  <c r="AA27" i="9"/>
  <c r="AB27" i="9"/>
  <c r="I28" i="9"/>
  <c r="J28" i="9"/>
  <c r="K28" i="9"/>
  <c r="L28" i="9"/>
  <c r="M28" i="9"/>
  <c r="N28" i="9"/>
  <c r="O28" i="9"/>
  <c r="P28" i="9"/>
  <c r="Q28" i="9"/>
  <c r="R28" i="9"/>
  <c r="S28" i="9"/>
  <c r="T28" i="9"/>
  <c r="U28" i="9"/>
  <c r="V28" i="9"/>
  <c r="W28" i="9"/>
  <c r="X28" i="9"/>
  <c r="Y28" i="9"/>
  <c r="Z28" i="9"/>
  <c r="AA28" i="9"/>
  <c r="AB28" i="9"/>
  <c r="AE41" i="16" l="1"/>
  <c r="AC41" i="16"/>
  <c r="AB41" i="16"/>
  <c r="Z41" i="16"/>
  <c r="W41" i="16"/>
  <c r="T41" i="16"/>
  <c r="S41" i="16"/>
  <c r="R41" i="16"/>
  <c r="Q41" i="16"/>
  <c r="P41" i="16"/>
  <c r="O41" i="16"/>
  <c r="N41" i="16"/>
  <c r="M41" i="16"/>
  <c r="L41" i="16"/>
  <c r="K41" i="16"/>
  <c r="J41" i="16"/>
  <c r="I41" i="16"/>
  <c r="H41" i="16"/>
  <c r="G41" i="16"/>
  <c r="F41" i="16"/>
  <c r="E41" i="16"/>
  <c r="D41" i="16"/>
  <c r="C41" i="16"/>
  <c r="AE40" i="16"/>
  <c r="AC40" i="16"/>
  <c r="AB40" i="16"/>
  <c r="Z40" i="16"/>
  <c r="W40" i="16"/>
  <c r="T40" i="16"/>
  <c r="S40" i="16"/>
  <c r="R40" i="16"/>
  <c r="Q40" i="16"/>
  <c r="P40" i="16"/>
  <c r="O40" i="16"/>
  <c r="N40" i="16"/>
  <c r="M40" i="16"/>
  <c r="L40" i="16"/>
  <c r="K40" i="16"/>
  <c r="J40" i="16"/>
  <c r="I40" i="16"/>
  <c r="H40" i="16"/>
  <c r="G40" i="16"/>
  <c r="F40" i="16"/>
  <c r="E40" i="16"/>
  <c r="D40" i="16"/>
  <c r="C40" i="16"/>
  <c r="AE39" i="16"/>
  <c r="AC39" i="16"/>
  <c r="AB39" i="16"/>
  <c r="Z39" i="16"/>
  <c r="W39" i="16"/>
  <c r="T39" i="16"/>
  <c r="S39" i="16"/>
  <c r="R39" i="16"/>
  <c r="Q39" i="16"/>
  <c r="P39" i="16"/>
  <c r="O39" i="16"/>
  <c r="N39" i="16"/>
  <c r="M39" i="16"/>
  <c r="L39" i="16"/>
  <c r="K39" i="16"/>
  <c r="J39" i="16"/>
  <c r="I39" i="16"/>
  <c r="H39" i="16"/>
  <c r="G39" i="16"/>
  <c r="F39" i="16"/>
  <c r="E39" i="16"/>
  <c r="D39" i="16"/>
  <c r="C39" i="16"/>
  <c r="AE38" i="16"/>
  <c r="AC38" i="16"/>
  <c r="AB38" i="16"/>
  <c r="Z38" i="16"/>
  <c r="W38" i="16"/>
  <c r="T38" i="16"/>
  <c r="S38" i="16"/>
  <c r="R38" i="16"/>
  <c r="Q38" i="16"/>
  <c r="P38" i="16"/>
  <c r="O38" i="16"/>
  <c r="N38" i="16"/>
  <c r="M38" i="16"/>
  <c r="L38" i="16"/>
  <c r="K38" i="16"/>
  <c r="J38" i="16"/>
  <c r="I38" i="16"/>
  <c r="H38" i="16"/>
  <c r="G38" i="16"/>
  <c r="F38" i="16"/>
  <c r="E38" i="16"/>
  <c r="D38" i="16"/>
  <c r="C38" i="16"/>
  <c r="AE37" i="16"/>
  <c r="AC37" i="16"/>
  <c r="AB37" i="16"/>
  <c r="Z37" i="16"/>
  <c r="W37" i="16"/>
  <c r="T37" i="16"/>
  <c r="S37" i="16"/>
  <c r="R37" i="16"/>
  <c r="Q37" i="16"/>
  <c r="P37" i="16"/>
  <c r="O37" i="16"/>
  <c r="N37" i="16"/>
  <c r="M37" i="16"/>
  <c r="L37" i="16"/>
  <c r="K37" i="16"/>
  <c r="J37" i="16"/>
  <c r="I37" i="16"/>
  <c r="H37" i="16"/>
  <c r="G37" i="16"/>
  <c r="F37" i="16"/>
  <c r="E37" i="16"/>
  <c r="D37" i="16"/>
  <c r="C37" i="16"/>
  <c r="AE36" i="16"/>
  <c r="AC36" i="16"/>
  <c r="AB36" i="16"/>
  <c r="Z36" i="16"/>
  <c r="W36" i="16"/>
  <c r="T36" i="16"/>
  <c r="S36" i="16"/>
  <c r="R36" i="16"/>
  <c r="Q36" i="16"/>
  <c r="P36" i="16"/>
  <c r="O36" i="16"/>
  <c r="N36" i="16"/>
  <c r="M36" i="16"/>
  <c r="L36" i="16"/>
  <c r="K36" i="16"/>
  <c r="J36" i="16"/>
  <c r="I36" i="16"/>
  <c r="H36" i="16"/>
  <c r="G36" i="16"/>
  <c r="F36" i="16"/>
  <c r="E36" i="16"/>
  <c r="D36" i="16"/>
  <c r="C36" i="16"/>
  <c r="AE35" i="16"/>
  <c r="AC35" i="16"/>
  <c r="AB35" i="16"/>
  <c r="Z35" i="16"/>
  <c r="W35" i="16"/>
  <c r="T35" i="16"/>
  <c r="S35" i="16"/>
  <c r="R35" i="16"/>
  <c r="Q35" i="16"/>
  <c r="P35" i="16"/>
  <c r="O35" i="16"/>
  <c r="N35" i="16"/>
  <c r="M35" i="16"/>
  <c r="L35" i="16"/>
  <c r="K35" i="16"/>
  <c r="J35" i="16"/>
  <c r="I35" i="16"/>
  <c r="H35" i="16"/>
  <c r="G35" i="16"/>
  <c r="F35" i="16"/>
  <c r="E35" i="16"/>
  <c r="D35" i="16"/>
  <c r="C35" i="16"/>
  <c r="AE34" i="16"/>
  <c r="AC34" i="16"/>
  <c r="AB34" i="16"/>
  <c r="Z34" i="16"/>
  <c r="W34" i="16"/>
  <c r="T34" i="16"/>
  <c r="S34" i="16"/>
  <c r="R34" i="16"/>
  <c r="Q34" i="16"/>
  <c r="P34" i="16"/>
  <c r="O34" i="16"/>
  <c r="N34" i="16"/>
  <c r="M34" i="16"/>
  <c r="L34" i="16"/>
  <c r="K34" i="16"/>
  <c r="J34" i="16"/>
  <c r="I34" i="16"/>
  <c r="H34" i="16"/>
  <c r="G34" i="16"/>
  <c r="F34" i="16"/>
  <c r="E34" i="16"/>
  <c r="D34" i="16"/>
  <c r="C34" i="16"/>
  <c r="AE33" i="16"/>
  <c r="AC33" i="16"/>
  <c r="AB33" i="16"/>
  <c r="Z33" i="16"/>
  <c r="W33" i="16"/>
  <c r="T33" i="16"/>
  <c r="S33" i="16"/>
  <c r="R33" i="16"/>
  <c r="Q33" i="16"/>
  <c r="P33" i="16"/>
  <c r="O33" i="16"/>
  <c r="N33" i="16"/>
  <c r="M33" i="16"/>
  <c r="L33" i="16"/>
  <c r="K33" i="16"/>
  <c r="J33" i="16"/>
  <c r="I33" i="16"/>
  <c r="H33" i="16"/>
  <c r="G33" i="16"/>
  <c r="F33" i="16"/>
  <c r="E33" i="16"/>
  <c r="D33" i="16"/>
  <c r="C33" i="16"/>
  <c r="AE32" i="16"/>
  <c r="AC32" i="16"/>
  <c r="AB32" i="16"/>
  <c r="Z32" i="16"/>
  <c r="W32" i="16"/>
  <c r="T32" i="16"/>
  <c r="S32" i="16"/>
  <c r="R32" i="16"/>
  <c r="Q32" i="16"/>
  <c r="P32" i="16"/>
  <c r="O32" i="16"/>
  <c r="N32" i="16"/>
  <c r="M32" i="16"/>
  <c r="L32" i="16"/>
  <c r="K32" i="16"/>
  <c r="J32" i="16"/>
  <c r="I32" i="16"/>
  <c r="H32" i="16"/>
  <c r="G32" i="16"/>
  <c r="F32" i="16"/>
  <c r="E32" i="16"/>
  <c r="D32" i="16"/>
  <c r="C32" i="16"/>
  <c r="AE31" i="16"/>
  <c r="AC31" i="16"/>
  <c r="AB31" i="16"/>
  <c r="Z31" i="16"/>
  <c r="W31" i="16"/>
  <c r="T31" i="16"/>
  <c r="S31" i="16"/>
  <c r="R31" i="16"/>
  <c r="Q31" i="16"/>
  <c r="P31" i="16"/>
  <c r="O31" i="16"/>
  <c r="N31" i="16"/>
  <c r="M31" i="16"/>
  <c r="L31" i="16"/>
  <c r="K31" i="16"/>
  <c r="J31" i="16"/>
  <c r="I31" i="16"/>
  <c r="H31" i="16"/>
  <c r="G31" i="16"/>
  <c r="F31" i="16"/>
  <c r="E31" i="16"/>
  <c r="D31" i="16"/>
  <c r="C31" i="16"/>
  <c r="AE30" i="16"/>
  <c r="AC30" i="16"/>
  <c r="AB30" i="16"/>
  <c r="Z30" i="16"/>
  <c r="W30" i="16"/>
  <c r="T30" i="16"/>
  <c r="S30" i="16"/>
  <c r="R30" i="16"/>
  <c r="Q30" i="16"/>
  <c r="P30" i="16"/>
  <c r="O30" i="16"/>
  <c r="N30" i="16"/>
  <c r="M30" i="16"/>
  <c r="L30" i="16"/>
  <c r="K30" i="16"/>
  <c r="J30" i="16"/>
  <c r="I30" i="16"/>
  <c r="H30" i="16"/>
  <c r="G30" i="16"/>
  <c r="F30" i="16"/>
  <c r="E30" i="16"/>
  <c r="D30" i="16"/>
  <c r="C30" i="16"/>
  <c r="AE29" i="16"/>
  <c r="AC29" i="16"/>
  <c r="AB29" i="16"/>
  <c r="Z29" i="16"/>
  <c r="W29" i="16"/>
  <c r="T29" i="16"/>
  <c r="S29" i="16"/>
  <c r="R29" i="16"/>
  <c r="Q29" i="16"/>
  <c r="P29" i="16"/>
  <c r="O29" i="16"/>
  <c r="N29" i="16"/>
  <c r="M29" i="16"/>
  <c r="L29" i="16"/>
  <c r="K29" i="16"/>
  <c r="J29" i="16"/>
  <c r="I29" i="16"/>
  <c r="H29" i="16"/>
  <c r="G29" i="16"/>
  <c r="F29" i="16"/>
  <c r="E29" i="16"/>
  <c r="D29" i="16"/>
  <c r="C29" i="16"/>
  <c r="AE28" i="16"/>
  <c r="AC28" i="16"/>
  <c r="AB28" i="16"/>
  <c r="Z28" i="16"/>
  <c r="W28" i="16"/>
  <c r="T28" i="16"/>
  <c r="S28" i="16"/>
  <c r="R28" i="16"/>
  <c r="Q28" i="16"/>
  <c r="P28" i="16"/>
  <c r="O28" i="16"/>
  <c r="N28" i="16"/>
  <c r="M28" i="16"/>
  <c r="L28" i="16"/>
  <c r="K28" i="16"/>
  <c r="J28" i="16"/>
  <c r="I28" i="16"/>
  <c r="H28" i="16"/>
  <c r="G28" i="16"/>
  <c r="F28" i="16"/>
  <c r="E28" i="16"/>
  <c r="D28" i="16"/>
  <c r="C28" i="16"/>
  <c r="AE27" i="16"/>
  <c r="AC27" i="16"/>
  <c r="AB27" i="16"/>
  <c r="Z27" i="16"/>
  <c r="W27" i="16"/>
  <c r="T27" i="16"/>
  <c r="S27" i="16"/>
  <c r="R27" i="16"/>
  <c r="Q27" i="16"/>
  <c r="P27" i="16"/>
  <c r="O27" i="16"/>
  <c r="N27" i="16"/>
  <c r="M27" i="16"/>
  <c r="L27" i="16"/>
  <c r="K27" i="16"/>
  <c r="J27" i="16"/>
  <c r="I27" i="16"/>
  <c r="H27" i="16"/>
  <c r="G27" i="16"/>
  <c r="F27" i="16"/>
  <c r="E27" i="16"/>
  <c r="D27" i="16"/>
  <c r="C27" i="16"/>
  <c r="AE26" i="16"/>
  <c r="AC26" i="16"/>
  <c r="AB26" i="16"/>
  <c r="Z26" i="16"/>
  <c r="W26" i="16"/>
  <c r="T26" i="16"/>
  <c r="S26" i="16"/>
  <c r="R26" i="16"/>
  <c r="Q26" i="16"/>
  <c r="P26" i="16"/>
  <c r="O26" i="16"/>
  <c r="N26" i="16"/>
  <c r="M26" i="16"/>
  <c r="L26" i="16"/>
  <c r="K26" i="16"/>
  <c r="J26" i="16"/>
  <c r="I26" i="16"/>
  <c r="H26" i="16"/>
  <c r="G26" i="16"/>
  <c r="F26" i="16"/>
  <c r="E26" i="16"/>
  <c r="D26" i="16"/>
  <c r="C26" i="16"/>
  <c r="AE25" i="16"/>
  <c r="AC25" i="16"/>
  <c r="AB25" i="16"/>
  <c r="Z25" i="16"/>
  <c r="W25" i="16"/>
  <c r="T25" i="16"/>
  <c r="S25" i="16"/>
  <c r="R25" i="16"/>
  <c r="Q25" i="16"/>
  <c r="P25" i="16"/>
  <c r="O25" i="16"/>
  <c r="N25" i="16"/>
  <c r="M25" i="16"/>
  <c r="L25" i="16"/>
  <c r="K25" i="16"/>
  <c r="J25" i="16"/>
  <c r="I25" i="16"/>
  <c r="H25" i="16"/>
  <c r="G25" i="16"/>
  <c r="F25" i="16"/>
  <c r="E25" i="16"/>
  <c r="D25" i="16"/>
  <c r="C25" i="16"/>
  <c r="AE24" i="16"/>
  <c r="AC24" i="16"/>
  <c r="AB24" i="16"/>
  <c r="Z24" i="16"/>
  <c r="W24" i="16"/>
  <c r="T24" i="16"/>
  <c r="S24" i="16"/>
  <c r="R24" i="16"/>
  <c r="Q24" i="16"/>
  <c r="P24" i="16"/>
  <c r="O24" i="16"/>
  <c r="N24" i="16"/>
  <c r="M24" i="16"/>
  <c r="L24" i="16"/>
  <c r="K24" i="16"/>
  <c r="J24" i="16"/>
  <c r="I24" i="16"/>
  <c r="H24" i="16"/>
  <c r="G24" i="16"/>
  <c r="F24" i="16"/>
  <c r="E24" i="16"/>
  <c r="D24" i="16"/>
  <c r="C24" i="16"/>
  <c r="AE23" i="16"/>
  <c r="AC23" i="16"/>
  <c r="AB23" i="16"/>
  <c r="Z23" i="16"/>
  <c r="W23" i="16"/>
  <c r="T23" i="16"/>
  <c r="S23" i="16"/>
  <c r="R23" i="16"/>
  <c r="Q23" i="16"/>
  <c r="P23" i="16"/>
  <c r="O23" i="16"/>
  <c r="N23" i="16"/>
  <c r="M23" i="16"/>
  <c r="L23" i="16"/>
  <c r="K23" i="16"/>
  <c r="J23" i="16"/>
  <c r="I23" i="16"/>
  <c r="H23" i="16"/>
  <c r="G23" i="16"/>
  <c r="F23" i="16"/>
  <c r="E23" i="16"/>
  <c r="D23" i="16"/>
  <c r="C23" i="16"/>
  <c r="AE22" i="16"/>
  <c r="AC22" i="16"/>
  <c r="AB22" i="16"/>
  <c r="Z22" i="16"/>
  <c r="W22" i="16"/>
  <c r="T22" i="16"/>
  <c r="S22" i="16"/>
  <c r="R22" i="16"/>
  <c r="Q22" i="16"/>
  <c r="P22" i="16"/>
  <c r="O22" i="16"/>
  <c r="N22" i="16"/>
  <c r="M22" i="16"/>
  <c r="L22" i="16"/>
  <c r="K22" i="16"/>
  <c r="J22" i="16"/>
  <c r="I22" i="16"/>
  <c r="H22" i="16"/>
  <c r="G22" i="16"/>
  <c r="F22" i="16"/>
  <c r="E22" i="16"/>
  <c r="D22" i="16"/>
  <c r="C22" i="16"/>
  <c r="AE21" i="16"/>
  <c r="AC21" i="16"/>
  <c r="AB21" i="16"/>
  <c r="Z21" i="16"/>
  <c r="W21" i="16"/>
  <c r="T21" i="16"/>
  <c r="S21" i="16"/>
  <c r="R21" i="16"/>
  <c r="Q21" i="16"/>
  <c r="P21" i="16"/>
  <c r="O21" i="16"/>
  <c r="N21" i="16"/>
  <c r="M21" i="16"/>
  <c r="L21" i="16"/>
  <c r="K21" i="16"/>
  <c r="J21" i="16"/>
  <c r="I21" i="16"/>
  <c r="H21" i="16"/>
  <c r="G21" i="16"/>
  <c r="F21" i="16"/>
  <c r="E21" i="16"/>
  <c r="D21" i="16"/>
  <c r="C21" i="16"/>
  <c r="AE20" i="16"/>
  <c r="AC20" i="16"/>
  <c r="AB20" i="16"/>
  <c r="Z20" i="16"/>
  <c r="W20" i="16"/>
  <c r="T20" i="16"/>
  <c r="S20" i="16"/>
  <c r="R20" i="16"/>
  <c r="Q20" i="16"/>
  <c r="P20" i="16"/>
  <c r="O20" i="16"/>
  <c r="N20" i="16"/>
  <c r="M20" i="16"/>
  <c r="L20" i="16"/>
  <c r="K20" i="16"/>
  <c r="J20" i="16"/>
  <c r="I20" i="16"/>
  <c r="H20" i="16"/>
  <c r="G20" i="16"/>
  <c r="F20" i="16"/>
  <c r="E20" i="16"/>
  <c r="D20" i="16"/>
  <c r="C20" i="16"/>
  <c r="AE19" i="16"/>
  <c r="AC19" i="16"/>
  <c r="AB19" i="16"/>
  <c r="Z19" i="16"/>
  <c r="W19" i="16"/>
  <c r="T19" i="16"/>
  <c r="S19" i="16"/>
  <c r="R19" i="16"/>
  <c r="Q19" i="16"/>
  <c r="P19" i="16"/>
  <c r="O19" i="16"/>
  <c r="N19" i="16"/>
  <c r="M19" i="16"/>
  <c r="L19" i="16"/>
  <c r="K19" i="16"/>
  <c r="J19" i="16"/>
  <c r="I19" i="16"/>
  <c r="H19" i="16"/>
  <c r="G19" i="16"/>
  <c r="F19" i="16"/>
  <c r="E19" i="16"/>
  <c r="D19" i="16"/>
  <c r="C19" i="16"/>
  <c r="AE18" i="16"/>
  <c r="AC18" i="16"/>
  <c r="AB18" i="16"/>
  <c r="Z18" i="16"/>
  <c r="W18" i="16"/>
  <c r="T18" i="16"/>
  <c r="S18" i="16"/>
  <c r="R18" i="16"/>
  <c r="Q18" i="16"/>
  <c r="P18" i="16"/>
  <c r="O18" i="16"/>
  <c r="N18" i="16"/>
  <c r="M18" i="16"/>
  <c r="L18" i="16"/>
  <c r="K18" i="16"/>
  <c r="J18" i="16"/>
  <c r="I18" i="16"/>
  <c r="H18" i="16"/>
  <c r="G18" i="16"/>
  <c r="F18" i="16"/>
  <c r="E18" i="16"/>
  <c r="D18" i="16"/>
  <c r="C18" i="16"/>
  <c r="AC17" i="16"/>
  <c r="AE17" i="16"/>
  <c r="F50" i="23"/>
  <c r="F49" i="23"/>
  <c r="P46" i="20"/>
  <c r="M46" i="20"/>
  <c r="J46" i="20"/>
  <c r="H45" i="20"/>
  <c r="H44" i="20"/>
  <c r="R43" i="20"/>
  <c r="P43" i="20"/>
  <c r="O43" i="20"/>
  <c r="N43" i="20"/>
  <c r="M43" i="20"/>
  <c r="L43" i="20"/>
  <c r="K43" i="20"/>
  <c r="P39" i="20"/>
  <c r="M39" i="20"/>
  <c r="J39" i="20"/>
  <c r="H38" i="20"/>
  <c r="H37" i="20"/>
  <c r="R36" i="20"/>
  <c r="P36" i="20"/>
  <c r="O36" i="20"/>
  <c r="N36" i="20"/>
  <c r="M36" i="20"/>
  <c r="L36" i="20"/>
  <c r="K36" i="20"/>
  <c r="P32" i="20"/>
  <c r="M32" i="20"/>
  <c r="J32" i="20"/>
  <c r="H31" i="20"/>
  <c r="H30" i="20"/>
  <c r="R29" i="20"/>
  <c r="P29" i="20"/>
  <c r="O29" i="20"/>
  <c r="N29" i="20"/>
  <c r="M29" i="20"/>
  <c r="L29" i="20"/>
  <c r="K29" i="20"/>
  <c r="P25" i="20"/>
  <c r="M25" i="20"/>
  <c r="J25" i="20"/>
  <c r="H24" i="20"/>
  <c r="H23" i="20"/>
  <c r="R22" i="20"/>
  <c r="P22" i="20"/>
  <c r="O22" i="20"/>
  <c r="N22" i="20"/>
  <c r="M22" i="20"/>
  <c r="L22" i="20"/>
  <c r="K22" i="20"/>
  <c r="P47" i="21"/>
  <c r="M47" i="21"/>
  <c r="J47" i="21"/>
  <c r="AA46" i="21"/>
  <c r="Z46" i="21"/>
  <c r="Y46" i="21"/>
  <c r="X46" i="21"/>
  <c r="W46" i="21"/>
  <c r="V46" i="21"/>
  <c r="U46" i="21"/>
  <c r="T46" i="21"/>
  <c r="S46" i="21"/>
  <c r="R46" i="21"/>
  <c r="Q46" i="21"/>
  <c r="P46" i="21"/>
  <c r="O46" i="21"/>
  <c r="N46" i="21"/>
  <c r="M46" i="21"/>
  <c r="L46" i="21"/>
  <c r="K46" i="21"/>
  <c r="J46" i="21"/>
  <c r="I46" i="21"/>
  <c r="H46" i="21"/>
  <c r="R44" i="21"/>
  <c r="P44" i="21"/>
  <c r="O44" i="21"/>
  <c r="N44" i="21"/>
  <c r="M44" i="21"/>
  <c r="L44" i="21"/>
  <c r="K44" i="21"/>
  <c r="P41" i="21"/>
  <c r="M41" i="21"/>
  <c r="J41" i="21"/>
  <c r="AA40" i="21"/>
  <c r="Z40" i="21"/>
  <c r="Y40" i="21"/>
  <c r="X40" i="21"/>
  <c r="W40" i="21"/>
  <c r="V40" i="21"/>
  <c r="U40" i="21"/>
  <c r="T40" i="21"/>
  <c r="S40" i="21"/>
  <c r="R40" i="21"/>
  <c r="Q40" i="21"/>
  <c r="P40" i="21"/>
  <c r="O40" i="21"/>
  <c r="N40" i="21"/>
  <c r="M40" i="21"/>
  <c r="L40" i="21"/>
  <c r="K40" i="21"/>
  <c r="J40" i="21"/>
  <c r="I40" i="21"/>
  <c r="H40" i="21"/>
  <c r="R38" i="21"/>
  <c r="P38" i="21"/>
  <c r="O38" i="21"/>
  <c r="N38" i="21"/>
  <c r="M38" i="21"/>
  <c r="L38" i="21"/>
  <c r="K38" i="21"/>
  <c r="P35" i="21"/>
  <c r="M35" i="21"/>
  <c r="J35" i="21"/>
  <c r="AA34" i="21"/>
  <c r="Z34" i="21"/>
  <c r="Y34" i="21"/>
  <c r="X34" i="21"/>
  <c r="W34" i="21"/>
  <c r="V34" i="21"/>
  <c r="U34" i="21"/>
  <c r="T34" i="21"/>
  <c r="S34" i="21"/>
  <c r="R34" i="21"/>
  <c r="Q34" i="21"/>
  <c r="P34" i="21"/>
  <c r="O34" i="21"/>
  <c r="N34" i="21"/>
  <c r="M34" i="21"/>
  <c r="L34" i="21"/>
  <c r="K34" i="21"/>
  <c r="J34" i="21"/>
  <c r="I34" i="21"/>
  <c r="H34" i="21"/>
  <c r="R32" i="21"/>
  <c r="P32" i="21"/>
  <c r="O32" i="21"/>
  <c r="N32" i="21"/>
  <c r="M32" i="21"/>
  <c r="L32" i="21"/>
  <c r="K32" i="21"/>
  <c r="Q47" i="22"/>
  <c r="P47" i="22"/>
  <c r="N47" i="22"/>
  <c r="M47" i="22"/>
  <c r="K47" i="22"/>
  <c r="J47" i="22"/>
  <c r="AA46" i="22"/>
  <c r="Z46" i="22"/>
  <c r="Y46" i="22"/>
  <c r="X46" i="22"/>
  <c r="W46" i="22"/>
  <c r="V46" i="22"/>
  <c r="U46" i="22"/>
  <c r="T46" i="22"/>
  <c r="S46" i="22"/>
  <c r="R46" i="22"/>
  <c r="Q46" i="22"/>
  <c r="P46" i="22"/>
  <c r="O46" i="22"/>
  <c r="N46" i="22"/>
  <c r="M46" i="22"/>
  <c r="L46" i="22"/>
  <c r="K46" i="22"/>
  <c r="J46" i="22"/>
  <c r="I46" i="22"/>
  <c r="H46" i="22"/>
  <c r="AA44" i="22"/>
  <c r="Q40" i="22"/>
  <c r="P40" i="22"/>
  <c r="N40" i="22"/>
  <c r="M40" i="22"/>
  <c r="K40" i="22"/>
  <c r="J40" i="22"/>
  <c r="AA39" i="22"/>
  <c r="Z39" i="22"/>
  <c r="Y39" i="22"/>
  <c r="X39" i="22"/>
  <c r="W39" i="22"/>
  <c r="V39" i="22"/>
  <c r="U39" i="22"/>
  <c r="T39" i="22"/>
  <c r="S39" i="22"/>
  <c r="R39" i="22"/>
  <c r="Q39" i="22"/>
  <c r="P39" i="22"/>
  <c r="O39" i="22"/>
  <c r="N39" i="22"/>
  <c r="M39" i="22"/>
  <c r="L39" i="22"/>
  <c r="K39" i="22"/>
  <c r="J39" i="22"/>
  <c r="I39" i="22"/>
  <c r="H39" i="22"/>
  <c r="AA37" i="22"/>
  <c r="Q33" i="22"/>
  <c r="P33" i="22"/>
  <c r="N33" i="22"/>
  <c r="M33" i="22"/>
  <c r="K33" i="22"/>
  <c r="J33" i="22"/>
  <c r="AA32" i="22"/>
  <c r="Z32" i="22"/>
  <c r="Y32" i="22"/>
  <c r="X32" i="22"/>
  <c r="W32" i="22"/>
  <c r="V32" i="22"/>
  <c r="U32" i="22"/>
  <c r="T32" i="22"/>
  <c r="S32" i="22"/>
  <c r="R32" i="22"/>
  <c r="Q32" i="22"/>
  <c r="P32" i="22"/>
  <c r="O32" i="22"/>
  <c r="N32" i="22"/>
  <c r="M32" i="22"/>
  <c r="L32" i="22"/>
  <c r="K32" i="22"/>
  <c r="J32" i="22"/>
  <c r="I32" i="22"/>
  <c r="H32" i="22"/>
  <c r="AA30" i="22"/>
  <c r="Q26" i="22"/>
  <c r="P26" i="22"/>
  <c r="N26" i="22"/>
  <c r="M26" i="22"/>
  <c r="K26" i="22"/>
  <c r="J26" i="22"/>
  <c r="AA25" i="22"/>
  <c r="Z25" i="22"/>
  <c r="Y25" i="22"/>
  <c r="X25" i="22"/>
  <c r="W25" i="22"/>
  <c r="V25" i="22"/>
  <c r="U25" i="22"/>
  <c r="T25" i="22"/>
  <c r="S25" i="22"/>
  <c r="R25" i="22"/>
  <c r="Q25" i="22"/>
  <c r="P25" i="22"/>
  <c r="O25" i="22"/>
  <c r="N25" i="22"/>
  <c r="M25" i="22"/>
  <c r="L25" i="22"/>
  <c r="K25" i="22"/>
  <c r="J25" i="22"/>
  <c r="I25" i="22"/>
  <c r="H25" i="22"/>
  <c r="AA23" i="22"/>
  <c r="Q19" i="22"/>
  <c r="P19" i="22"/>
  <c r="N19" i="22"/>
  <c r="M19" i="22"/>
  <c r="K19" i="22"/>
  <c r="J19" i="22"/>
  <c r="AA18" i="22"/>
  <c r="Z18" i="22"/>
  <c r="Y18" i="22"/>
  <c r="X18" i="22"/>
  <c r="W18" i="22"/>
  <c r="V18" i="22"/>
  <c r="U18" i="22"/>
  <c r="T18" i="22"/>
  <c r="S18" i="22"/>
  <c r="R18" i="22"/>
  <c r="Q18" i="22"/>
  <c r="P18" i="22"/>
  <c r="O18" i="22"/>
  <c r="N18" i="22"/>
  <c r="M18" i="22"/>
  <c r="L18" i="22"/>
  <c r="K18" i="22"/>
  <c r="J18" i="22"/>
  <c r="I18" i="22"/>
  <c r="H18" i="22"/>
  <c r="AA16" i="22"/>
  <c r="R11" i="23"/>
  <c r="G15" i="15" s="1"/>
  <c r="H16" i="20"/>
  <c r="AR25" i="23" l="1"/>
  <c r="G22" i="13" l="1"/>
  <c r="F13" i="14" l="1"/>
  <c r="B18" i="17"/>
  <c r="B14" i="17"/>
  <c r="V11" i="9"/>
  <c r="I13" i="9"/>
  <c r="H8" i="20" l="1"/>
  <c r="AN8" i="21"/>
  <c r="H8" i="21" s="1"/>
  <c r="H9" i="20"/>
  <c r="H9" i="21"/>
  <c r="I12" i="16" l="1"/>
  <c r="J22" i="15" s="1"/>
  <c r="L18" i="14"/>
  <c r="Q18" i="14"/>
  <c r="J11" i="16" l="1"/>
  <c r="B22" i="15" s="1"/>
  <c r="B12" i="17"/>
  <c r="AH36" i="23"/>
  <c r="AC44" i="9" l="1"/>
  <c r="AC26" i="9"/>
  <c r="P18" i="20" l="1"/>
  <c r="M18" i="20"/>
  <c r="J18" i="20"/>
  <c r="P27" i="21"/>
  <c r="M27" i="21"/>
  <c r="J27" i="21"/>
  <c r="H17" i="20"/>
  <c r="AR24" i="23" l="1"/>
  <c r="T24" i="23"/>
  <c r="O8" i="16" l="1"/>
  <c r="L7" i="40"/>
  <c r="R16" i="23"/>
  <c r="Q20" i="14" l="1"/>
  <c r="R14" i="23"/>
  <c r="B10" i="17" s="1"/>
  <c r="R13" i="23"/>
  <c r="Q19" i="14" l="1"/>
  <c r="AW43" i="9"/>
  <c r="AW34" i="9"/>
  <c r="AW25" i="9"/>
  <c r="AH26" i="9" s="1"/>
  <c r="AH17" i="9"/>
  <c r="AH12" i="21"/>
  <c r="AH15" i="21" s="1"/>
  <c r="O14" i="21"/>
  <c r="N14" i="21"/>
  <c r="M14" i="21"/>
  <c r="L14" i="21"/>
  <c r="J14" i="21"/>
  <c r="I14" i="21"/>
  <c r="H14" i="21"/>
  <c r="AQ16" i="9" l="1"/>
  <c r="AS16" i="9"/>
  <c r="AU16" i="9"/>
  <c r="AR16" i="9"/>
  <c r="AT16" i="9"/>
  <c r="AV16" i="9"/>
  <c r="AH11" i="21"/>
  <c r="AJ11" i="21"/>
  <c r="AL11" i="21"/>
  <c r="AI11" i="21"/>
  <c r="AK11" i="21"/>
  <c r="AM11" i="21"/>
  <c r="A2" i="25"/>
  <c r="A3" i="25"/>
  <c r="A4" i="25"/>
  <c r="A5" i="25"/>
  <c r="A6" i="25"/>
  <c r="A7" i="25"/>
  <c r="A8" i="25"/>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93" i="25"/>
  <c r="A94" i="25"/>
  <c r="A95" i="25"/>
  <c r="A96" i="25"/>
  <c r="A97" i="25"/>
  <c r="A98" i="25"/>
  <c r="A99" i="25"/>
  <c r="A100" i="25"/>
  <c r="A101" i="25"/>
  <c r="A102" i="25"/>
  <c r="A103" i="25"/>
  <c r="A104" i="25"/>
  <c r="A105" i="25"/>
  <c r="A106" i="25"/>
  <c r="A107" i="25"/>
  <c r="A108" i="25"/>
  <c r="A109" i="25"/>
  <c r="A110" i="25"/>
  <c r="A111" i="25"/>
  <c r="A112" i="25"/>
  <c r="A113" i="25"/>
  <c r="A114" i="25"/>
  <c r="A115" i="25"/>
  <c r="A116" i="25"/>
  <c r="A117" i="25"/>
  <c r="A118" i="25"/>
  <c r="A119" i="25"/>
  <c r="A120" i="25"/>
  <c r="A121" i="25"/>
  <c r="A122" i="25"/>
  <c r="A123" i="25"/>
  <c r="A124" i="25"/>
  <c r="A125" i="25"/>
  <c r="A126" i="25"/>
  <c r="A127" i="25"/>
  <c r="A128" i="25"/>
  <c r="A129" i="25"/>
  <c r="A130" i="25"/>
  <c r="A131" i="25"/>
  <c r="A132" i="25"/>
  <c r="A133" i="25"/>
  <c r="A134" i="25"/>
  <c r="A135" i="25"/>
  <c r="A136" i="25"/>
  <c r="A137" i="25"/>
  <c r="A138" i="25"/>
  <c r="A139" i="25"/>
  <c r="A140" i="25"/>
  <c r="A141" i="25"/>
  <c r="A142" i="25"/>
  <c r="A143" i="25"/>
  <c r="A144" i="25"/>
  <c r="A145" i="25"/>
  <c r="A146" i="25"/>
  <c r="A147" i="25"/>
  <c r="A148" i="25"/>
  <c r="A149" i="25"/>
  <c r="A150" i="25"/>
  <c r="A151" i="25"/>
  <c r="A152" i="25"/>
  <c r="A153" i="25"/>
  <c r="A154" i="25"/>
  <c r="A155" i="25"/>
  <c r="A156" i="25"/>
  <c r="A157" i="25"/>
  <c r="A158" i="25"/>
  <c r="A159" i="25"/>
  <c r="A160" i="25"/>
  <c r="A161" i="25"/>
  <c r="A162" i="25"/>
  <c r="A163" i="25"/>
  <c r="A164" i="25"/>
  <c r="A165" i="25"/>
  <c r="A166" i="25"/>
  <c r="A167" i="25"/>
  <c r="A168" i="25"/>
  <c r="A169" i="25"/>
  <c r="A170" i="25"/>
  <c r="A171" i="25"/>
  <c r="A172" i="25"/>
  <c r="A173" i="25"/>
  <c r="A174" i="25"/>
  <c r="A175" i="25"/>
  <c r="A176" i="25"/>
  <c r="A177" i="25"/>
  <c r="A178" i="25"/>
  <c r="A179" i="25"/>
  <c r="A180" i="25"/>
  <c r="A181" i="25"/>
  <c r="A182" i="25"/>
  <c r="A183" i="25"/>
  <c r="A184" i="25"/>
  <c r="A185" i="25"/>
  <c r="A186" i="25"/>
  <c r="A187" i="25"/>
  <c r="A188" i="25"/>
  <c r="A189" i="25"/>
  <c r="A190" i="25"/>
  <c r="A191" i="25"/>
  <c r="A192" i="25"/>
  <c r="A193" i="25"/>
  <c r="A194" i="25"/>
  <c r="A195" i="25"/>
  <c r="A196" i="25"/>
  <c r="A197" i="25"/>
  <c r="A198" i="25"/>
  <c r="A199" i="25"/>
  <c r="A200" i="25"/>
  <c r="A201" i="25"/>
  <c r="A202" i="25"/>
  <c r="A203" i="25"/>
  <c r="A204" i="25"/>
  <c r="A205" i="25"/>
  <c r="A206" i="25"/>
  <c r="A207" i="25"/>
  <c r="A208" i="25"/>
  <c r="A209" i="25"/>
  <c r="A210" i="25"/>
  <c r="A211" i="25"/>
  <c r="A212" i="25"/>
  <c r="A213" i="25"/>
  <c r="A214" i="25"/>
  <c r="A215" i="25"/>
  <c r="A216" i="25"/>
  <c r="A217" i="25"/>
  <c r="A218" i="25"/>
  <c r="A219" i="25"/>
  <c r="A220" i="25"/>
  <c r="A221" i="25"/>
  <c r="A222" i="25"/>
  <c r="A223" i="25"/>
  <c r="A224" i="25"/>
  <c r="A225" i="25"/>
  <c r="A226" i="25"/>
  <c r="A227" i="25"/>
  <c r="A228" i="25"/>
  <c r="A229" i="25"/>
  <c r="A230" i="25"/>
  <c r="A231" i="25"/>
  <c r="A232" i="25"/>
  <c r="A233" i="25"/>
  <c r="A234" i="25"/>
  <c r="A235" i="25"/>
  <c r="A236" i="25"/>
  <c r="A237" i="25"/>
  <c r="A238" i="25"/>
  <c r="A239" i="25"/>
  <c r="A240" i="25"/>
  <c r="A241" i="25"/>
  <c r="A242" i="25"/>
  <c r="A243" i="25"/>
  <c r="A244" i="25"/>
  <c r="A245" i="25"/>
  <c r="A246" i="25"/>
  <c r="A247" i="25"/>
  <c r="A248" i="25"/>
  <c r="A249" i="25"/>
  <c r="A250" i="25"/>
  <c r="A251" i="25"/>
  <c r="A252" i="25"/>
  <c r="A253" i="25"/>
  <c r="A254" i="25"/>
  <c r="A255" i="25"/>
  <c r="A256" i="25"/>
  <c r="A257" i="25"/>
  <c r="A258" i="25"/>
  <c r="A259" i="25"/>
  <c r="A260" i="25"/>
  <c r="A261" i="25"/>
  <c r="A262" i="25"/>
  <c r="A263" i="25"/>
  <c r="A264" i="25"/>
  <c r="A265" i="25"/>
  <c r="A266" i="25"/>
  <c r="A267" i="25"/>
  <c r="A268" i="25"/>
  <c r="A269" i="25"/>
  <c r="A270" i="25"/>
  <c r="A271" i="25"/>
  <c r="A272" i="25"/>
  <c r="A273" i="25"/>
  <c r="A274" i="25"/>
  <c r="A275" i="25"/>
  <c r="A276" i="25"/>
  <c r="A277" i="25"/>
  <c r="A278" i="25"/>
  <c r="A279" i="25"/>
  <c r="A280" i="25"/>
  <c r="A281" i="25"/>
  <c r="A282" i="25"/>
  <c r="A283" i="25"/>
  <c r="A284" i="25"/>
  <c r="A285" i="25"/>
  <c r="A286" i="25"/>
  <c r="A287" i="25"/>
  <c r="A288" i="25"/>
  <c r="A289" i="25"/>
  <c r="A290" i="25"/>
  <c r="A291" i="25"/>
  <c r="A292" i="25"/>
  <c r="A293" i="25"/>
  <c r="A294" i="25"/>
  <c r="A295" i="25"/>
  <c r="A296" i="25"/>
  <c r="A297" i="25"/>
  <c r="A298" i="25"/>
  <c r="A299" i="25"/>
  <c r="A300" i="25"/>
  <c r="A301" i="25"/>
  <c r="A302" i="25"/>
  <c r="A303" i="25"/>
  <c r="A304" i="25"/>
  <c r="A305" i="25"/>
  <c r="A306" i="25"/>
  <c r="A307" i="25"/>
  <c r="A308" i="25"/>
  <c r="A309" i="25"/>
  <c r="A310" i="25"/>
  <c r="A311" i="25"/>
  <c r="A312" i="25"/>
  <c r="A313" i="25"/>
  <c r="A314" i="25"/>
  <c r="A315" i="25"/>
  <c r="A316" i="25"/>
  <c r="A317" i="25"/>
  <c r="A318" i="25"/>
  <c r="A319" i="25"/>
  <c r="A320" i="25"/>
  <c r="A321" i="25"/>
  <c r="A322" i="25"/>
  <c r="A323" i="25"/>
  <c r="A324" i="25"/>
  <c r="A325" i="25"/>
  <c r="A326" i="25"/>
  <c r="A327" i="25"/>
  <c r="A328" i="25"/>
  <c r="A329" i="25"/>
  <c r="A330" i="25"/>
  <c r="A331" i="25"/>
  <c r="A332" i="25"/>
  <c r="A333" i="25"/>
  <c r="A334" i="25"/>
  <c r="A335" i="25"/>
  <c r="A336" i="25"/>
  <c r="A337" i="25"/>
  <c r="A338" i="25"/>
  <c r="A339" i="25"/>
  <c r="A340" i="25"/>
  <c r="A341" i="25"/>
  <c r="A342" i="25"/>
  <c r="A343" i="25"/>
  <c r="A344" i="25"/>
  <c r="A345" i="25"/>
  <c r="A346" i="25"/>
  <c r="A347" i="25"/>
  <c r="A348" i="25"/>
  <c r="A349" i="25"/>
  <c r="A350" i="25"/>
  <c r="A351" i="25"/>
  <c r="A352" i="25"/>
  <c r="A353" i="25"/>
  <c r="A354" i="25"/>
  <c r="A355" i="25"/>
  <c r="A356" i="25"/>
  <c r="A357" i="25"/>
  <c r="A358" i="25"/>
  <c r="A359" i="25"/>
  <c r="A360" i="25"/>
  <c r="A361" i="25"/>
  <c r="A362" i="25"/>
  <c r="A363" i="25"/>
  <c r="A364" i="25"/>
  <c r="A365" i="25"/>
  <c r="A366" i="25"/>
  <c r="A367" i="25"/>
  <c r="A368" i="25"/>
  <c r="A369" i="25"/>
  <c r="A370" i="25"/>
  <c r="A371" i="25"/>
  <c r="A372" i="25"/>
  <c r="A373" i="25"/>
  <c r="A374" i="25"/>
  <c r="A375" i="25"/>
  <c r="A376" i="25"/>
  <c r="A377" i="25"/>
  <c r="A378" i="25"/>
  <c r="A379" i="25"/>
  <c r="A380" i="25"/>
  <c r="A381" i="25"/>
  <c r="A382" i="25"/>
  <c r="A383" i="25"/>
  <c r="A384" i="25"/>
  <c r="A385" i="25"/>
  <c r="A386" i="25"/>
  <c r="A387" i="25"/>
  <c r="A388" i="25"/>
  <c r="A389" i="25"/>
  <c r="A390" i="25"/>
  <c r="A391" i="25"/>
  <c r="A392" i="25"/>
  <c r="A393" i="25"/>
  <c r="A394" i="25"/>
  <c r="A395" i="25"/>
  <c r="A396" i="25"/>
  <c r="A397" i="25"/>
  <c r="A398" i="25"/>
  <c r="A399" i="25"/>
  <c r="A400" i="25"/>
  <c r="A401" i="25"/>
  <c r="A402" i="25"/>
  <c r="A403" i="25"/>
  <c r="A404" i="25"/>
  <c r="A405" i="25"/>
  <c r="A406" i="25"/>
  <c r="A407" i="25"/>
  <c r="A408" i="25"/>
  <c r="A409" i="25"/>
  <c r="A410" i="25"/>
  <c r="A411" i="25"/>
  <c r="A412" i="25"/>
  <c r="A413" i="25"/>
  <c r="A414" i="25"/>
  <c r="A415" i="25"/>
  <c r="A416" i="25"/>
  <c r="A417" i="25"/>
  <c r="A418" i="25"/>
  <c r="A419" i="25"/>
  <c r="A420" i="25"/>
  <c r="A421" i="25"/>
  <c r="A422" i="25"/>
  <c r="A423" i="25"/>
  <c r="A424" i="25"/>
  <c r="A425" i="25"/>
  <c r="A426" i="25"/>
  <c r="A427" i="25"/>
  <c r="A428" i="25"/>
  <c r="A429" i="25"/>
  <c r="A430" i="25"/>
  <c r="A431" i="25"/>
  <c r="A432" i="25"/>
  <c r="A433" i="25"/>
  <c r="A434" i="25"/>
  <c r="A435" i="25"/>
  <c r="A436" i="25"/>
  <c r="A437" i="25"/>
  <c r="A438" i="25"/>
  <c r="A439" i="25"/>
  <c r="A440" i="25"/>
  <c r="A441" i="25"/>
  <c r="A442" i="25"/>
  <c r="A443" i="25"/>
  <c r="A444" i="25"/>
  <c r="A445" i="25"/>
  <c r="A446" i="25"/>
  <c r="A447" i="25"/>
  <c r="A448" i="25"/>
  <c r="A449" i="25"/>
  <c r="A450" i="25"/>
  <c r="A451" i="25"/>
  <c r="A452" i="25"/>
  <c r="A453" i="25"/>
  <c r="A454" i="25"/>
  <c r="A455" i="25"/>
  <c r="A456" i="25"/>
  <c r="A457" i="25"/>
  <c r="A458" i="25"/>
  <c r="A459" i="25"/>
  <c r="A460" i="25"/>
  <c r="A461" i="25"/>
  <c r="A462" i="25"/>
  <c r="A463" i="25"/>
  <c r="A464" i="25"/>
  <c r="A465" i="25"/>
  <c r="A466" i="25"/>
  <c r="A467" i="25"/>
  <c r="A468" i="25"/>
  <c r="A469" i="25"/>
  <c r="A470" i="25"/>
  <c r="A471" i="25"/>
  <c r="A472" i="25"/>
  <c r="A473" i="25"/>
  <c r="A474" i="25"/>
  <c r="A475" i="25"/>
  <c r="A476" i="25"/>
  <c r="A477" i="25"/>
  <c r="A478" i="25"/>
  <c r="A479" i="25"/>
  <c r="A480" i="25"/>
  <c r="A481" i="25"/>
  <c r="A482" i="25"/>
  <c r="A483" i="25"/>
  <c r="A484" i="25"/>
  <c r="A485" i="25"/>
  <c r="A486" i="25"/>
  <c r="A487" i="25"/>
  <c r="A488" i="25"/>
  <c r="A489" i="25"/>
  <c r="A490" i="25"/>
  <c r="A491" i="25"/>
  <c r="A492" i="25"/>
  <c r="A493" i="25"/>
  <c r="A494" i="25"/>
  <c r="A495" i="25"/>
  <c r="A496" i="25"/>
  <c r="A497" i="25"/>
  <c r="A498" i="25"/>
  <c r="A499" i="25"/>
  <c r="A500" i="25"/>
  <c r="A501" i="25"/>
  <c r="A502" i="25"/>
  <c r="A503" i="25"/>
  <c r="A504" i="25"/>
  <c r="A505" i="25"/>
  <c r="A506" i="25"/>
  <c r="A507" i="25"/>
  <c r="A508" i="25"/>
  <c r="A509" i="25"/>
  <c r="A510" i="25"/>
  <c r="A511" i="25"/>
  <c r="A512" i="25"/>
  <c r="A513" i="25"/>
  <c r="A514" i="25"/>
  <c r="A515" i="25"/>
  <c r="A516" i="25"/>
  <c r="A517" i="25"/>
  <c r="A518" i="25"/>
  <c r="A519" i="25"/>
  <c r="A520" i="25"/>
  <c r="A521" i="25"/>
  <c r="A522" i="25"/>
  <c r="A523" i="25"/>
  <c r="A524" i="25"/>
  <c r="A525" i="25"/>
  <c r="A526" i="25"/>
  <c r="A527" i="25"/>
  <c r="A528" i="25"/>
  <c r="A529" i="25"/>
  <c r="A530" i="25"/>
  <c r="A531" i="25"/>
  <c r="A532" i="25"/>
  <c r="A533" i="25"/>
  <c r="A534" i="25"/>
  <c r="A535" i="25"/>
  <c r="A536" i="25"/>
  <c r="A537" i="25"/>
  <c r="A538" i="25"/>
  <c r="A539" i="25"/>
  <c r="A540" i="25"/>
  <c r="A541" i="25"/>
  <c r="A542" i="25"/>
  <c r="A543" i="25"/>
  <c r="A544" i="25"/>
  <c r="A545" i="25"/>
  <c r="A546" i="25"/>
  <c r="A547" i="25"/>
  <c r="A548" i="25"/>
  <c r="A549" i="25"/>
  <c r="A550" i="25"/>
  <c r="A551" i="25"/>
  <c r="A552" i="25"/>
  <c r="A553" i="25"/>
  <c r="A554" i="25"/>
  <c r="A555" i="25"/>
  <c r="A556" i="25"/>
  <c r="A557" i="25"/>
  <c r="A558" i="25"/>
  <c r="A559" i="25"/>
  <c r="A560" i="25"/>
  <c r="A561" i="25"/>
  <c r="A562" i="25"/>
  <c r="A563" i="25"/>
  <c r="A564" i="25"/>
  <c r="A565" i="25"/>
  <c r="A566" i="25"/>
  <c r="A567" i="25"/>
  <c r="A568" i="25"/>
  <c r="A569" i="25"/>
  <c r="A570" i="25"/>
  <c r="A571" i="25"/>
  <c r="A572" i="25"/>
  <c r="A573" i="25"/>
  <c r="A574" i="25"/>
  <c r="A575" i="25"/>
  <c r="A576" i="25"/>
  <c r="A577" i="25"/>
  <c r="A578" i="25"/>
  <c r="A579" i="25"/>
  <c r="A580" i="25"/>
  <c r="A581" i="25"/>
  <c r="A582" i="25"/>
  <c r="A583" i="25"/>
  <c r="A584" i="25"/>
  <c r="A585" i="25"/>
  <c r="A586" i="25"/>
  <c r="A587" i="25"/>
  <c r="A588" i="25"/>
  <c r="A589" i="25"/>
  <c r="A590" i="25"/>
  <c r="A591" i="25"/>
  <c r="A592" i="25"/>
  <c r="A593" i="25"/>
  <c r="A594" i="25"/>
  <c r="A595" i="25"/>
  <c r="A596" i="25"/>
  <c r="A597" i="25"/>
  <c r="A598" i="25"/>
  <c r="A599" i="25"/>
  <c r="A600" i="25"/>
  <c r="A601" i="25"/>
  <c r="A602" i="25"/>
  <c r="A603" i="25"/>
  <c r="A604" i="25"/>
  <c r="A605" i="25"/>
  <c r="A606" i="25"/>
  <c r="A607" i="25"/>
  <c r="A608" i="25"/>
  <c r="A609" i="25"/>
  <c r="A610" i="25"/>
  <c r="A611" i="25"/>
  <c r="A612" i="25"/>
  <c r="A613" i="25"/>
  <c r="A614" i="25"/>
  <c r="A615" i="25"/>
  <c r="A616" i="25"/>
  <c r="A617" i="25"/>
  <c r="A618" i="25"/>
  <c r="A619" i="25"/>
  <c r="A620" i="25"/>
  <c r="A621" i="25"/>
  <c r="A622" i="25"/>
  <c r="A623" i="25"/>
  <c r="A624" i="25"/>
  <c r="A625" i="25"/>
  <c r="A626" i="25"/>
  <c r="A627" i="25"/>
  <c r="A628" i="25"/>
  <c r="A629" i="25"/>
  <c r="A630" i="25"/>
  <c r="A631" i="25"/>
  <c r="A632" i="25"/>
  <c r="A633" i="25"/>
  <c r="A634" i="25"/>
  <c r="A635" i="25"/>
  <c r="A636" i="25"/>
  <c r="A637" i="25"/>
  <c r="A638" i="25"/>
  <c r="A639" i="25"/>
  <c r="A640" i="25"/>
  <c r="A641" i="25"/>
  <c r="A642" i="25"/>
  <c r="A643" i="25"/>
  <c r="A644" i="25"/>
  <c r="A645" i="25"/>
  <c r="A646" i="25"/>
  <c r="A647" i="25"/>
  <c r="A648" i="25"/>
  <c r="A649" i="25"/>
  <c r="A650" i="25"/>
  <c r="A651" i="25"/>
  <c r="A652" i="25"/>
  <c r="A653" i="25"/>
  <c r="A654" i="25"/>
  <c r="A655" i="25"/>
  <c r="A656" i="25"/>
  <c r="A657" i="25"/>
  <c r="A658" i="25"/>
  <c r="A659" i="25"/>
  <c r="A660" i="25"/>
  <c r="A661" i="25"/>
  <c r="A662" i="25"/>
  <c r="A663" i="25"/>
  <c r="A664" i="25"/>
  <c r="A665" i="25"/>
  <c r="A666" i="25"/>
  <c r="A667" i="25"/>
  <c r="A668" i="25"/>
  <c r="A669" i="25"/>
  <c r="A670" i="25"/>
  <c r="A671" i="25"/>
  <c r="A672" i="25"/>
  <c r="A673" i="25"/>
  <c r="A674" i="25"/>
  <c r="A675" i="25"/>
  <c r="A676" i="25"/>
  <c r="A677" i="25"/>
  <c r="A678" i="25"/>
  <c r="A679" i="25"/>
  <c r="A680" i="25"/>
  <c r="A681" i="25"/>
  <c r="A682" i="25"/>
  <c r="A683" i="25"/>
  <c r="A684" i="25"/>
  <c r="A685" i="25"/>
  <c r="A686" i="25"/>
  <c r="A687" i="25"/>
  <c r="A688" i="25"/>
  <c r="A689" i="25"/>
  <c r="A690" i="25"/>
  <c r="A691" i="25"/>
  <c r="A692" i="25"/>
  <c r="A693" i="25"/>
  <c r="A694" i="25"/>
  <c r="A695" i="25"/>
  <c r="A696" i="25"/>
  <c r="A697" i="25"/>
  <c r="A698" i="25"/>
  <c r="A699" i="25"/>
  <c r="A700" i="25"/>
  <c r="A701" i="25"/>
  <c r="A702" i="25"/>
  <c r="A703" i="25"/>
  <c r="A704" i="25"/>
  <c r="A705" i="25"/>
  <c r="A706" i="25"/>
  <c r="A707" i="25"/>
  <c r="A708" i="25"/>
  <c r="A709" i="25"/>
  <c r="A710" i="25"/>
  <c r="A711" i="25"/>
  <c r="A712" i="25"/>
  <c r="A713" i="25"/>
  <c r="A714" i="25"/>
  <c r="A715" i="25"/>
  <c r="A716" i="25"/>
  <c r="A717" i="25"/>
  <c r="A718" i="25"/>
  <c r="A719" i="25"/>
  <c r="A720" i="25"/>
  <c r="A721" i="25"/>
  <c r="A722" i="25"/>
  <c r="A723" i="25"/>
  <c r="A724" i="25"/>
  <c r="A725" i="25"/>
  <c r="A726" i="25"/>
  <c r="A727" i="25"/>
  <c r="A728" i="25"/>
  <c r="A729" i="25"/>
  <c r="A730" i="25"/>
  <c r="A731" i="25"/>
  <c r="A732" i="25"/>
  <c r="A733" i="25"/>
  <c r="A734" i="25"/>
  <c r="A735" i="25"/>
  <c r="A736" i="25"/>
  <c r="A737" i="25"/>
  <c r="A738" i="25"/>
  <c r="A739" i="25"/>
  <c r="A740" i="25"/>
  <c r="A741" i="25"/>
  <c r="A742" i="25"/>
  <c r="A743" i="25"/>
  <c r="A744" i="25"/>
  <c r="A745" i="25"/>
  <c r="A746" i="25"/>
  <c r="A747" i="25"/>
  <c r="A748" i="25"/>
  <c r="A749" i="25"/>
  <c r="A750" i="25"/>
  <c r="A751" i="25"/>
  <c r="A752" i="25"/>
  <c r="A753" i="25"/>
  <c r="A754" i="25"/>
  <c r="A755" i="25"/>
  <c r="A756" i="25"/>
  <c r="A757" i="25"/>
  <c r="A758" i="25"/>
  <c r="A759" i="25"/>
  <c r="A760" i="25"/>
  <c r="A761" i="25"/>
  <c r="A762" i="25"/>
  <c r="A763" i="25"/>
  <c r="A764" i="25"/>
  <c r="A765" i="25"/>
  <c r="A766" i="25"/>
  <c r="A767" i="25"/>
  <c r="A768" i="25"/>
  <c r="A769" i="25"/>
  <c r="A770" i="25"/>
  <c r="A771" i="25"/>
  <c r="A772" i="25"/>
  <c r="A773" i="25"/>
  <c r="A774" i="25"/>
  <c r="A775" i="25"/>
  <c r="A776" i="25"/>
  <c r="A777" i="25"/>
  <c r="A778" i="25"/>
  <c r="A779" i="25"/>
  <c r="A780" i="25"/>
  <c r="A781" i="25"/>
  <c r="A782" i="25"/>
  <c r="A783" i="25"/>
  <c r="A784" i="25"/>
  <c r="A785" i="25"/>
  <c r="A786" i="25"/>
  <c r="A787" i="25"/>
  <c r="A788" i="25"/>
  <c r="A789" i="25"/>
  <c r="A790" i="25"/>
  <c r="A791" i="25"/>
  <c r="A792" i="25"/>
  <c r="A793" i="25"/>
  <c r="A794" i="25"/>
  <c r="A795" i="25"/>
  <c r="A796" i="25"/>
  <c r="A797" i="25"/>
  <c r="A798" i="25"/>
  <c r="A799" i="25"/>
  <c r="A800" i="25"/>
  <c r="A801" i="25"/>
  <c r="A802" i="25"/>
  <c r="A803" i="25"/>
  <c r="A804" i="25"/>
  <c r="A805" i="25"/>
  <c r="A806" i="25"/>
  <c r="A807" i="25"/>
  <c r="A808" i="25"/>
  <c r="A809" i="25"/>
  <c r="A810" i="25"/>
  <c r="A811" i="25"/>
  <c r="A812" i="25"/>
  <c r="A813" i="25"/>
  <c r="A814" i="25"/>
  <c r="A815" i="25"/>
  <c r="A816" i="25"/>
  <c r="A817" i="25"/>
  <c r="A818" i="25"/>
  <c r="A819" i="25"/>
  <c r="A820" i="25"/>
  <c r="A821" i="25"/>
  <c r="A822" i="25"/>
  <c r="A823" i="25"/>
  <c r="A824" i="25"/>
  <c r="A825" i="25"/>
  <c r="A826" i="25"/>
  <c r="A827" i="25"/>
  <c r="A828" i="25"/>
  <c r="A829" i="25"/>
  <c r="A830" i="25"/>
  <c r="A831" i="25"/>
  <c r="A832" i="25"/>
  <c r="A833" i="25"/>
  <c r="A834" i="25"/>
  <c r="A835" i="25"/>
  <c r="A836" i="25"/>
  <c r="A837" i="25"/>
  <c r="A838" i="25"/>
  <c r="A839" i="25"/>
  <c r="A840" i="25"/>
  <c r="A841" i="25"/>
  <c r="A842" i="25"/>
  <c r="A843" i="25"/>
  <c r="A844" i="25"/>
  <c r="A845" i="25"/>
  <c r="A846" i="25"/>
  <c r="A847" i="25"/>
  <c r="A848" i="25"/>
  <c r="A849" i="25"/>
  <c r="A850" i="25"/>
  <c r="A851" i="25"/>
  <c r="A852" i="25"/>
  <c r="A853" i="25"/>
  <c r="A854" i="25"/>
  <c r="A855" i="25"/>
  <c r="A856" i="25"/>
  <c r="A857" i="25"/>
  <c r="A858" i="25"/>
  <c r="A859" i="25"/>
  <c r="A860" i="25"/>
  <c r="A861" i="25"/>
  <c r="A862" i="25"/>
  <c r="A863" i="25"/>
  <c r="A864" i="25"/>
  <c r="A865" i="25"/>
  <c r="A866" i="25"/>
  <c r="A867" i="25"/>
  <c r="A868" i="25"/>
  <c r="A869" i="25"/>
  <c r="A870" i="25"/>
  <c r="A871" i="25"/>
  <c r="A872" i="25"/>
  <c r="A873" i="25"/>
  <c r="A874" i="25"/>
  <c r="A875" i="25"/>
  <c r="A876" i="25"/>
  <c r="A877" i="25"/>
  <c r="A878" i="25"/>
  <c r="A879" i="25"/>
  <c r="A880" i="25"/>
  <c r="A881" i="25"/>
  <c r="A882" i="25"/>
  <c r="A883" i="25"/>
  <c r="A884" i="25"/>
  <c r="A885" i="25"/>
  <c r="A886" i="25"/>
  <c r="A887" i="25"/>
  <c r="A888" i="25"/>
  <c r="A889" i="25"/>
  <c r="A890" i="25"/>
  <c r="A891" i="25"/>
  <c r="A892" i="25"/>
  <c r="A893" i="25"/>
  <c r="A894" i="25"/>
  <c r="A895" i="25"/>
  <c r="A896" i="25"/>
  <c r="A897" i="25"/>
  <c r="A898" i="25"/>
  <c r="A899" i="25"/>
  <c r="A900" i="25"/>
  <c r="A901" i="25"/>
  <c r="A902" i="25"/>
  <c r="A903" i="25"/>
  <c r="A904" i="25"/>
  <c r="A905" i="25"/>
  <c r="A906" i="25"/>
  <c r="A907" i="25"/>
  <c r="A908" i="25"/>
  <c r="A909" i="25"/>
  <c r="A910" i="25"/>
  <c r="A911" i="25"/>
  <c r="A912" i="25"/>
  <c r="A913" i="25"/>
  <c r="A914" i="25"/>
  <c r="A915" i="25"/>
  <c r="A916" i="25"/>
  <c r="A917" i="25"/>
  <c r="A918" i="25"/>
  <c r="A919" i="25"/>
  <c r="A920" i="25"/>
  <c r="A921" i="25"/>
  <c r="A922" i="25"/>
  <c r="A923" i="25"/>
  <c r="A924" i="25"/>
  <c r="A925" i="25"/>
  <c r="A926" i="25"/>
  <c r="A927" i="25"/>
  <c r="A928" i="25"/>
  <c r="A929" i="25"/>
  <c r="A930" i="25"/>
  <c r="A931" i="25"/>
  <c r="A932" i="25"/>
  <c r="A933" i="25"/>
  <c r="A934" i="25"/>
  <c r="A935" i="25"/>
  <c r="A936" i="25"/>
  <c r="A937" i="25"/>
  <c r="A938" i="25"/>
  <c r="A939" i="25"/>
  <c r="A940" i="25"/>
  <c r="A941" i="25"/>
  <c r="A942" i="25"/>
  <c r="A943" i="25"/>
  <c r="A944" i="25"/>
  <c r="A945" i="25"/>
  <c r="A946" i="25"/>
  <c r="A947" i="25"/>
  <c r="A948" i="25"/>
  <c r="A949" i="25"/>
  <c r="A950" i="25"/>
  <c r="A951" i="25"/>
  <c r="A952" i="25"/>
  <c r="A953" i="25"/>
  <c r="A954" i="25"/>
  <c r="A955" i="25"/>
  <c r="A956" i="25"/>
  <c r="A957" i="25"/>
  <c r="A958" i="25"/>
  <c r="A959" i="25"/>
  <c r="A960" i="25"/>
  <c r="A961" i="25"/>
  <c r="A962" i="25"/>
  <c r="A963" i="25"/>
  <c r="A964" i="25"/>
  <c r="A965" i="25"/>
  <c r="A966" i="25"/>
  <c r="A967" i="25"/>
  <c r="A968" i="25"/>
  <c r="A969" i="25"/>
  <c r="A970" i="25"/>
  <c r="A971" i="25"/>
  <c r="A972" i="25"/>
  <c r="A973" i="25"/>
  <c r="A974" i="25"/>
  <c r="A975" i="25"/>
  <c r="A976" i="25"/>
  <c r="A977" i="25"/>
  <c r="A978" i="25"/>
  <c r="A979" i="25"/>
  <c r="A980" i="25"/>
  <c r="A981" i="25"/>
  <c r="A982" i="25"/>
  <c r="A983" i="25"/>
  <c r="A984" i="25"/>
  <c r="A985" i="25"/>
  <c r="A986" i="25"/>
  <c r="A987" i="25"/>
  <c r="A988" i="25"/>
  <c r="A989" i="25"/>
  <c r="A990" i="25"/>
  <c r="A991" i="25"/>
  <c r="A992" i="25"/>
  <c r="A993" i="25"/>
  <c r="A994" i="25"/>
  <c r="A995" i="25"/>
  <c r="A996" i="25"/>
  <c r="A997" i="25"/>
  <c r="A998" i="25"/>
  <c r="A999" i="25"/>
  <c r="A1000" i="25"/>
  <c r="A1001" i="25"/>
  <c r="A1002" i="25"/>
  <c r="A1003" i="25"/>
  <c r="A1004" i="25"/>
  <c r="A1005" i="25"/>
  <c r="A1006" i="25"/>
  <c r="A1007" i="25"/>
  <c r="A1008" i="25"/>
  <c r="A1009" i="25"/>
  <c r="A1010" i="25"/>
  <c r="A1011" i="25"/>
  <c r="A1012" i="25"/>
  <c r="A1013" i="25"/>
  <c r="A1014" i="25"/>
  <c r="A1015" i="25"/>
  <c r="A1016" i="25"/>
  <c r="A1017" i="25"/>
  <c r="A1018" i="25"/>
  <c r="A1019" i="25"/>
  <c r="A1020" i="25"/>
  <c r="A1021" i="25"/>
  <c r="A1022" i="25"/>
  <c r="A1023" i="25"/>
  <c r="A1024" i="25"/>
  <c r="A1025" i="25"/>
  <c r="A1026" i="25"/>
  <c r="A1027" i="25"/>
  <c r="A1028" i="25"/>
  <c r="A1029" i="25"/>
  <c r="A1030" i="25"/>
  <c r="A1031" i="25"/>
  <c r="A1032" i="25"/>
  <c r="A1033" i="25"/>
  <c r="A1034" i="25"/>
  <c r="A1035" i="25"/>
  <c r="A1036" i="25"/>
  <c r="A1037" i="25"/>
  <c r="A1038" i="25"/>
  <c r="A1039" i="25"/>
  <c r="A1040" i="25"/>
  <c r="A1041" i="25"/>
  <c r="A1042" i="25"/>
  <c r="A1043" i="25"/>
  <c r="A1044" i="25"/>
  <c r="A1045" i="25"/>
  <c r="A1046" i="25"/>
  <c r="A1047" i="25"/>
  <c r="A1048" i="25"/>
  <c r="A1049" i="25"/>
  <c r="A1050" i="25"/>
  <c r="A1051" i="25"/>
  <c r="A1052" i="25"/>
  <c r="A1053" i="25"/>
  <c r="A1054" i="25"/>
  <c r="A1055" i="25"/>
  <c r="A1056" i="25"/>
  <c r="A1057" i="25"/>
  <c r="A1058" i="25"/>
  <c r="A1059" i="25"/>
  <c r="A1060" i="25"/>
  <c r="A1061" i="25"/>
  <c r="A1062" i="25"/>
  <c r="A1063" i="25"/>
  <c r="A1064" i="25"/>
  <c r="A1065" i="25"/>
  <c r="A1066" i="25"/>
  <c r="A1067" i="25"/>
  <c r="A1068" i="25"/>
  <c r="A1069" i="25"/>
  <c r="A1070" i="25"/>
  <c r="A1071" i="25"/>
  <c r="A1072" i="25"/>
  <c r="A1073" i="25"/>
  <c r="A1074" i="25"/>
  <c r="A1075" i="25"/>
  <c r="A1076" i="25"/>
  <c r="A1077" i="25"/>
  <c r="A1078" i="25"/>
  <c r="A1079" i="25"/>
  <c r="A1080" i="25"/>
  <c r="A1081" i="25"/>
  <c r="A1082" i="25"/>
  <c r="A1083" i="25"/>
  <c r="A1084" i="25"/>
  <c r="A1085" i="25"/>
  <c r="A1086" i="25"/>
  <c r="A1087" i="25"/>
  <c r="A1088" i="25"/>
  <c r="A1089" i="25"/>
  <c r="A1090" i="25"/>
  <c r="A1091" i="25"/>
  <c r="A1092" i="25"/>
  <c r="A1093" i="25"/>
  <c r="A1094" i="25"/>
  <c r="A1095" i="25"/>
  <c r="A1096" i="25"/>
  <c r="A1097" i="25"/>
  <c r="A1098" i="25"/>
  <c r="A1099" i="25"/>
  <c r="A1100" i="25"/>
  <c r="A1101" i="25"/>
  <c r="A1102" i="25"/>
  <c r="A1103" i="25"/>
  <c r="A1104" i="25"/>
  <c r="A1105" i="25"/>
  <c r="A1106" i="25"/>
  <c r="A1107" i="25"/>
  <c r="A1108" i="25"/>
  <c r="A1109" i="25"/>
  <c r="A1110" i="25"/>
  <c r="A1111" i="25"/>
  <c r="A1112" i="25"/>
  <c r="A1113" i="25"/>
  <c r="A1114" i="25"/>
  <c r="A1115" i="25"/>
  <c r="A1116" i="25"/>
  <c r="A1117" i="25"/>
  <c r="A1118" i="25"/>
  <c r="A1119" i="25"/>
  <c r="A1120" i="25"/>
  <c r="A1121" i="25"/>
  <c r="A1122" i="25"/>
  <c r="A1123" i="25"/>
  <c r="A1124" i="25"/>
  <c r="A1125" i="25"/>
  <c r="A1126" i="25"/>
  <c r="A1127" i="25"/>
  <c r="A1128" i="25"/>
  <c r="A1129" i="25"/>
  <c r="A1130" i="25"/>
  <c r="A1131" i="25"/>
  <c r="A1132" i="25"/>
  <c r="A1133" i="25"/>
  <c r="A1134" i="25"/>
  <c r="A1135" i="25"/>
  <c r="A1136" i="25"/>
  <c r="A1137" i="25"/>
  <c r="A1138" i="25"/>
  <c r="A1139" i="25"/>
  <c r="A1140" i="25"/>
  <c r="A1141" i="25"/>
  <c r="A1142" i="25"/>
  <c r="A1143" i="25"/>
  <c r="A1144" i="25"/>
  <c r="A1145" i="25"/>
  <c r="A1146" i="25"/>
  <c r="A1147" i="25"/>
  <c r="A1148" i="25"/>
  <c r="A1149" i="25"/>
  <c r="A1150" i="25"/>
  <c r="A1151" i="25"/>
  <c r="A1152" i="25"/>
  <c r="A1153" i="25"/>
  <c r="A1154" i="25"/>
  <c r="A1155" i="25"/>
  <c r="A1156" i="25"/>
  <c r="A1157" i="25"/>
  <c r="A1158" i="25"/>
  <c r="A1159" i="25"/>
  <c r="A1160" i="25"/>
  <c r="A1161" i="25"/>
  <c r="A1162" i="25"/>
  <c r="A1163" i="25"/>
  <c r="A1164" i="25"/>
  <c r="A1165" i="25"/>
  <c r="A1166" i="25"/>
  <c r="A1167" i="25"/>
  <c r="A1168" i="25"/>
  <c r="A1169" i="25"/>
  <c r="A1170" i="25"/>
  <c r="A1171" i="25"/>
  <c r="A1172" i="25"/>
  <c r="A1173" i="25"/>
  <c r="A1174" i="25"/>
  <c r="A1175" i="25"/>
  <c r="A1176" i="25"/>
  <c r="A1177" i="25"/>
  <c r="A1178" i="25"/>
  <c r="A1179" i="25"/>
  <c r="A1180" i="25"/>
  <c r="A1181" i="25"/>
  <c r="A1182" i="25"/>
  <c r="A1183" i="25"/>
  <c r="A1184" i="25"/>
  <c r="A1185" i="25"/>
  <c r="A1186" i="25"/>
  <c r="A1187" i="25"/>
  <c r="A1188" i="25"/>
  <c r="A1189" i="25"/>
  <c r="A1190" i="25"/>
  <c r="A1191" i="25"/>
  <c r="A1192" i="25"/>
  <c r="A1193" i="25"/>
  <c r="A1194" i="25"/>
  <c r="A1195" i="25"/>
  <c r="A1196" i="25"/>
  <c r="A1197" i="25"/>
  <c r="A1198" i="25"/>
  <c r="A1199" i="25"/>
  <c r="A1200" i="25"/>
  <c r="A1201" i="25"/>
  <c r="A1202" i="25"/>
  <c r="A1203" i="25"/>
  <c r="A1204" i="25"/>
  <c r="A1205" i="25"/>
  <c r="A1206" i="25"/>
  <c r="A1207" i="25"/>
  <c r="A1208" i="25"/>
  <c r="A1209" i="25"/>
  <c r="A1210" i="25"/>
  <c r="A1211" i="25"/>
  <c r="A1212" i="25"/>
  <c r="A1213" i="25"/>
  <c r="A1214" i="25"/>
  <c r="A1215" i="25"/>
  <c r="A1216" i="25"/>
  <c r="A1217" i="25"/>
  <c r="A1218" i="25"/>
  <c r="A1219" i="25"/>
  <c r="A1220" i="25"/>
  <c r="A1221" i="25"/>
  <c r="A1222" i="25"/>
  <c r="A1223" i="25"/>
  <c r="A1224" i="25"/>
  <c r="A1225" i="25"/>
  <c r="A1226" i="25"/>
  <c r="A1227" i="25"/>
  <c r="A1228" i="25"/>
  <c r="A1229" i="25"/>
  <c r="A1230" i="25"/>
  <c r="A1231" i="25"/>
  <c r="A1232" i="25"/>
  <c r="A1233" i="25"/>
  <c r="A1234" i="25"/>
  <c r="A1235" i="25"/>
  <c r="A1236" i="25"/>
  <c r="A1237" i="25"/>
  <c r="A1238" i="25"/>
  <c r="A1239" i="25"/>
  <c r="A1240" i="25"/>
  <c r="A1241" i="25"/>
  <c r="A1242" i="25"/>
  <c r="A1243" i="25"/>
  <c r="A1244" i="25"/>
  <c r="A1245" i="25"/>
  <c r="A1246" i="25"/>
  <c r="A1247" i="25"/>
  <c r="A1248" i="25"/>
  <c r="A1249" i="25"/>
  <c r="A1250" i="25"/>
  <c r="A1251" i="25"/>
  <c r="A1252" i="25"/>
  <c r="A1253" i="25"/>
  <c r="A1254" i="25"/>
  <c r="A1255" i="25"/>
  <c r="A1256" i="25"/>
  <c r="A1257" i="25"/>
  <c r="A1258" i="25"/>
  <c r="A1259" i="25"/>
  <c r="A1260" i="25"/>
  <c r="A1261" i="25"/>
  <c r="A1262" i="25"/>
  <c r="A1263" i="25"/>
  <c r="A1264" i="25"/>
  <c r="A1265" i="25"/>
  <c r="A1266" i="25"/>
  <c r="A1267" i="25"/>
  <c r="A1268" i="25"/>
  <c r="A1269" i="25"/>
  <c r="A1270" i="25"/>
  <c r="A1271" i="25"/>
  <c r="A1272" i="25"/>
  <c r="A1273" i="25"/>
  <c r="A1274" i="25"/>
  <c r="A1275" i="25"/>
  <c r="A1276" i="25"/>
  <c r="A1277" i="25"/>
  <c r="A1278" i="25"/>
  <c r="A1279" i="25"/>
  <c r="A1280" i="25"/>
  <c r="A1281" i="25"/>
  <c r="A1282" i="25"/>
  <c r="A1283" i="25"/>
  <c r="A1284" i="25"/>
  <c r="A1285" i="25"/>
  <c r="A1286" i="25"/>
  <c r="A1287" i="25"/>
  <c r="A1288" i="25"/>
  <c r="A1289" i="25"/>
  <c r="A1290" i="25"/>
  <c r="A1291" i="25"/>
  <c r="A1292" i="25"/>
  <c r="A1293" i="25"/>
  <c r="A1294" i="25"/>
  <c r="A1295" i="25"/>
  <c r="A1296" i="25"/>
  <c r="A1297" i="25"/>
  <c r="A1298" i="25"/>
  <c r="A1299" i="25"/>
  <c r="A1300" i="25"/>
  <c r="A1301" i="25"/>
  <c r="A1302" i="25"/>
  <c r="A1303" i="25"/>
  <c r="A1304" i="25"/>
  <c r="A1305" i="25"/>
  <c r="A1306" i="25"/>
  <c r="A1307" i="25"/>
  <c r="A1308" i="25"/>
  <c r="A1309" i="25"/>
  <c r="A1310" i="25"/>
  <c r="A1311" i="25"/>
  <c r="A1312" i="25"/>
  <c r="A1313" i="25"/>
  <c r="A1314" i="25"/>
  <c r="A1315" i="25"/>
  <c r="A1316" i="25"/>
  <c r="A1317" i="25"/>
  <c r="A1318" i="25"/>
  <c r="A1319" i="25"/>
  <c r="A1320" i="25"/>
  <c r="A1321" i="25"/>
  <c r="A1322" i="25"/>
  <c r="A1323" i="25"/>
  <c r="A1324" i="25"/>
  <c r="A1325" i="25"/>
  <c r="A1326" i="25"/>
  <c r="A1327" i="25"/>
  <c r="A1328" i="25"/>
  <c r="A1329" i="25"/>
  <c r="A1330" i="25"/>
  <c r="A1331" i="25"/>
  <c r="A1332" i="25"/>
  <c r="A1333" i="25"/>
  <c r="A1334" i="25"/>
  <c r="A1335" i="25"/>
  <c r="A1336" i="25"/>
  <c r="A1337" i="25"/>
  <c r="A1338" i="25"/>
  <c r="A1339" i="25"/>
  <c r="A1340" i="25"/>
  <c r="A1341" i="25"/>
  <c r="A1342" i="25"/>
  <c r="A1343" i="25"/>
  <c r="A1344" i="25"/>
  <c r="A1345" i="25"/>
  <c r="A1346" i="25"/>
  <c r="A1347" i="25"/>
  <c r="A1348" i="25"/>
  <c r="A1349" i="25"/>
  <c r="A1350" i="25"/>
  <c r="A1351" i="25"/>
  <c r="A1352" i="25"/>
  <c r="A1353" i="25"/>
  <c r="A1354" i="25"/>
  <c r="A1355" i="25"/>
  <c r="A1356" i="25"/>
  <c r="A1357" i="25"/>
  <c r="A1358" i="25"/>
  <c r="A1359" i="25"/>
  <c r="A1360" i="25"/>
  <c r="A1361" i="25"/>
  <c r="A1362" i="25"/>
  <c r="A1363" i="25"/>
  <c r="A1364" i="25"/>
  <c r="A1365" i="25"/>
  <c r="A1366" i="25"/>
  <c r="A1367" i="25"/>
  <c r="A1368" i="25"/>
  <c r="A1369" i="25"/>
  <c r="A1370" i="25"/>
  <c r="A1371" i="25"/>
  <c r="A1372" i="25"/>
  <c r="A1373" i="25"/>
  <c r="A1374" i="25"/>
  <c r="A1375" i="25"/>
  <c r="A1376" i="25"/>
  <c r="A1377" i="25"/>
  <c r="A1378" i="25"/>
  <c r="A1379" i="25"/>
  <c r="A1380" i="25"/>
  <c r="A1381" i="25"/>
  <c r="A1382" i="25"/>
  <c r="A1383" i="25"/>
  <c r="A1384" i="25"/>
  <c r="A1385" i="25"/>
  <c r="A1386" i="25"/>
  <c r="A1387" i="25"/>
  <c r="A1388" i="25"/>
  <c r="A1389" i="25"/>
  <c r="A1390" i="25"/>
  <c r="A1391" i="25"/>
  <c r="A1392" i="25"/>
  <c r="A1393" i="25"/>
  <c r="A1394" i="25"/>
  <c r="A1395" i="25"/>
  <c r="A1396" i="25"/>
  <c r="A1397" i="25"/>
  <c r="A1398" i="25"/>
  <c r="A1399" i="25"/>
  <c r="A1400" i="25"/>
  <c r="A1401" i="25"/>
  <c r="A1402" i="25"/>
  <c r="A1403" i="25"/>
  <c r="A1404" i="25"/>
  <c r="A1405" i="25"/>
  <c r="A1406" i="25"/>
  <c r="A1407" i="25"/>
  <c r="A1408" i="25"/>
  <c r="A1409" i="25"/>
  <c r="A1410" i="25"/>
  <c r="A1411" i="25"/>
  <c r="A1412" i="25"/>
  <c r="A1413" i="25"/>
  <c r="A1414" i="25"/>
  <c r="A1415" i="25"/>
  <c r="A1416" i="25"/>
  <c r="A1417" i="25"/>
  <c r="A1418" i="25"/>
  <c r="A1419" i="25"/>
  <c r="A1420" i="25"/>
  <c r="A1421" i="25"/>
  <c r="A1422" i="25"/>
  <c r="A1423" i="25"/>
  <c r="A1424" i="25"/>
  <c r="A1425" i="25"/>
  <c r="A1426" i="25"/>
  <c r="A1427" i="25"/>
  <c r="A1428" i="25"/>
  <c r="A1429" i="25"/>
  <c r="A1430" i="25"/>
  <c r="A1431" i="25"/>
  <c r="A1432" i="25"/>
  <c r="A1433" i="25"/>
  <c r="A1434" i="25"/>
  <c r="A1435" i="25"/>
  <c r="A1436" i="25"/>
  <c r="A1437" i="25"/>
  <c r="A1438" i="25"/>
  <c r="A1439" i="25"/>
  <c r="A1440" i="25"/>
  <c r="A1441" i="25"/>
  <c r="A1442" i="25"/>
  <c r="A1443" i="25"/>
  <c r="A1444" i="25"/>
  <c r="A1445" i="25"/>
  <c r="A1446" i="25"/>
  <c r="A1447" i="25"/>
  <c r="A1448" i="25"/>
  <c r="A1449" i="25"/>
  <c r="A1450" i="25"/>
  <c r="A1451" i="25"/>
  <c r="A1452" i="25"/>
  <c r="A1453" i="25"/>
  <c r="A1454" i="25"/>
  <c r="A1455" i="25"/>
  <c r="A1456" i="25"/>
  <c r="A1457" i="25"/>
  <c r="A1458" i="25"/>
  <c r="A1459" i="25"/>
  <c r="A1460" i="25"/>
  <c r="A1461" i="25"/>
  <c r="A1462" i="25"/>
  <c r="A1463" i="25"/>
  <c r="A1464" i="25"/>
  <c r="A1465" i="25"/>
  <c r="A1466" i="25"/>
  <c r="A1467" i="25"/>
  <c r="A1468" i="25"/>
  <c r="A1469" i="25"/>
  <c r="A1470" i="25"/>
  <c r="A1471" i="25"/>
  <c r="A1472" i="25"/>
  <c r="A1473" i="25"/>
  <c r="A1474" i="25"/>
  <c r="A1475" i="25"/>
  <c r="A1476" i="25"/>
  <c r="A1477" i="25"/>
  <c r="A1478" i="25"/>
  <c r="A1479" i="25"/>
  <c r="A1480" i="25"/>
  <c r="A1481" i="25"/>
  <c r="A1482" i="25"/>
  <c r="A1483" i="25"/>
  <c r="A1484" i="25"/>
  <c r="A1485" i="25"/>
  <c r="A1486" i="25"/>
  <c r="A1487" i="25"/>
  <c r="A1488" i="25"/>
  <c r="A1489" i="25"/>
  <c r="A1490" i="25"/>
  <c r="A1491" i="25"/>
  <c r="A1492" i="25"/>
  <c r="A1493" i="25"/>
  <c r="A1494" i="25"/>
  <c r="A1495" i="25"/>
  <c r="A1496" i="25"/>
  <c r="A1497" i="25"/>
  <c r="A1498" i="25"/>
  <c r="A1499" i="25"/>
  <c r="A1500" i="25"/>
  <c r="A1501" i="25"/>
  <c r="A1502" i="25"/>
  <c r="A1503" i="25"/>
  <c r="A1504" i="25"/>
  <c r="A1505" i="25"/>
  <c r="A1506" i="25"/>
  <c r="A1507" i="25"/>
  <c r="A1508" i="25"/>
  <c r="A1509" i="25"/>
  <c r="A1510" i="25"/>
  <c r="A1511" i="25"/>
  <c r="A1512" i="25"/>
  <c r="A1513" i="25"/>
  <c r="A1514" i="25"/>
  <c r="A1515" i="25"/>
  <c r="A1516" i="25"/>
  <c r="A1517" i="25"/>
  <c r="A1518" i="25"/>
  <c r="A1519" i="25"/>
  <c r="A1520" i="25"/>
  <c r="A1521" i="25"/>
  <c r="A1522" i="25"/>
  <c r="A1523" i="25"/>
  <c r="A1524" i="25"/>
  <c r="A1525" i="25"/>
  <c r="A1526" i="25"/>
  <c r="A1527" i="25"/>
  <c r="A1528" i="25"/>
  <c r="A1529" i="25"/>
  <c r="A1530" i="25"/>
  <c r="A1531" i="25"/>
  <c r="A1532" i="25"/>
  <c r="A1533" i="25"/>
  <c r="A1534" i="25"/>
  <c r="A1535" i="25"/>
  <c r="A1536" i="25"/>
  <c r="A1537" i="25"/>
  <c r="A1538" i="25"/>
  <c r="A1539" i="25"/>
  <c r="A1540" i="25"/>
  <c r="A1541" i="25"/>
  <c r="A1542" i="25"/>
  <c r="A1543" i="25"/>
  <c r="A1544" i="25"/>
  <c r="A1545" i="25"/>
  <c r="A1546" i="25"/>
  <c r="A1547" i="25"/>
  <c r="A1548" i="25"/>
  <c r="A1549" i="25"/>
  <c r="A1550" i="25"/>
  <c r="A1551" i="25"/>
  <c r="A1552" i="25"/>
  <c r="A1553" i="25"/>
  <c r="A1554" i="25"/>
  <c r="A1555" i="25"/>
  <c r="A1556" i="25"/>
  <c r="A1557" i="25"/>
  <c r="A1558" i="25"/>
  <c r="A1559" i="25"/>
  <c r="A1560" i="25"/>
  <c r="A1561" i="25"/>
  <c r="A1562" i="25"/>
  <c r="A1563" i="25"/>
  <c r="A1564" i="25"/>
  <c r="A1565" i="25"/>
  <c r="A1566" i="25"/>
  <c r="A1567" i="25"/>
  <c r="A1568" i="25"/>
  <c r="A1569" i="25"/>
  <c r="A1570" i="25"/>
  <c r="A1571" i="25"/>
  <c r="A1572" i="25"/>
  <c r="A1573" i="25"/>
  <c r="A1574" i="25"/>
  <c r="A1575" i="25"/>
  <c r="A1576" i="25"/>
  <c r="A1577" i="25"/>
  <c r="A1578" i="25"/>
  <c r="A1579" i="25"/>
  <c r="A1580" i="25"/>
  <c r="A1581" i="25"/>
  <c r="A1582" i="25"/>
  <c r="A1583" i="25"/>
  <c r="A1584" i="25"/>
  <c r="A1585" i="25"/>
  <c r="A1586" i="25"/>
  <c r="A1587" i="25"/>
  <c r="A1588" i="25"/>
  <c r="A1589" i="25"/>
  <c r="A1590" i="25"/>
  <c r="A1591" i="25"/>
  <c r="A1592" i="25"/>
  <c r="A1593" i="25"/>
  <c r="A1594" i="25"/>
  <c r="A1595" i="25"/>
  <c r="A1596" i="25"/>
  <c r="A1597" i="25"/>
  <c r="A1598" i="25"/>
  <c r="A1599" i="25"/>
  <c r="A1600" i="25"/>
  <c r="A1601" i="25"/>
  <c r="A1602" i="25"/>
  <c r="A1603" i="25"/>
  <c r="A1604" i="25"/>
  <c r="A1605" i="25"/>
  <c r="A1606" i="25"/>
  <c r="A1607" i="25"/>
  <c r="A1608" i="25"/>
  <c r="A1609" i="25"/>
  <c r="A1610" i="25"/>
  <c r="A1611" i="25"/>
  <c r="A1612" i="25"/>
  <c r="A1613" i="25"/>
  <c r="A1614" i="25"/>
  <c r="A1615" i="25"/>
  <c r="A1616" i="25"/>
  <c r="A1617" i="25"/>
  <c r="A1618" i="25"/>
  <c r="A1619" i="25"/>
  <c r="A1620" i="25"/>
  <c r="A1621" i="25"/>
  <c r="A1622" i="25"/>
  <c r="A1623" i="25"/>
  <c r="A1624" i="25"/>
  <c r="A1625" i="25"/>
  <c r="A1626" i="25"/>
  <c r="A1627" i="25"/>
  <c r="A1628" i="25"/>
  <c r="A1629" i="25"/>
  <c r="A1630" i="25"/>
  <c r="A1631" i="25"/>
  <c r="A1632" i="25"/>
  <c r="A1633" i="25"/>
  <c r="A1634" i="25"/>
  <c r="A1635" i="25"/>
  <c r="A1636" i="25"/>
  <c r="A1637" i="25"/>
  <c r="A1638" i="25"/>
  <c r="A1639" i="25"/>
  <c r="A1640" i="25"/>
  <c r="A1641" i="25"/>
  <c r="A1642" i="25"/>
  <c r="A1643" i="25"/>
  <c r="A1644" i="25"/>
  <c r="A1645" i="25"/>
  <c r="A1646" i="25"/>
  <c r="A1647" i="25"/>
  <c r="A1648" i="25"/>
  <c r="A1649" i="25"/>
  <c r="A1650" i="25"/>
  <c r="A1651" i="25"/>
  <c r="A1652" i="25"/>
  <c r="A1653" i="25"/>
  <c r="A1654" i="25"/>
  <c r="A1655" i="25"/>
  <c r="A1656" i="25"/>
  <c r="A1657" i="25"/>
  <c r="A1658" i="25"/>
  <c r="A1659" i="25"/>
  <c r="A1660" i="25"/>
  <c r="A1661" i="25"/>
  <c r="A1662" i="25"/>
  <c r="A1663" i="25"/>
  <c r="A1664" i="25"/>
  <c r="A1665" i="25"/>
  <c r="A1666" i="25"/>
  <c r="A1667" i="25"/>
  <c r="A1668" i="25"/>
  <c r="A1669" i="25"/>
  <c r="A1670" i="25"/>
  <c r="A1671" i="25"/>
  <c r="A1672" i="25"/>
  <c r="A1673" i="25"/>
  <c r="A1674" i="25"/>
  <c r="A1675" i="25"/>
  <c r="A1676" i="25"/>
  <c r="A1677" i="25"/>
  <c r="A1678" i="25"/>
  <c r="A1679" i="25"/>
  <c r="A1680" i="25"/>
  <c r="A1681" i="25"/>
  <c r="A1682" i="25"/>
  <c r="A1683" i="25"/>
  <c r="A1684" i="25"/>
  <c r="A1685" i="25"/>
  <c r="A1686" i="25"/>
  <c r="A1687" i="25"/>
  <c r="A1688" i="25"/>
  <c r="A1689" i="25"/>
  <c r="A1690" i="25"/>
  <c r="A1691" i="25"/>
  <c r="A1692" i="25"/>
  <c r="A1693" i="25"/>
  <c r="A1694" i="25"/>
  <c r="A1695" i="25"/>
  <c r="A1696" i="25"/>
  <c r="A1697" i="25"/>
  <c r="A1698" i="25"/>
  <c r="A1699" i="25"/>
  <c r="A1700" i="25"/>
  <c r="A1701" i="25"/>
  <c r="A1702" i="25"/>
  <c r="A1703" i="25"/>
  <c r="A1704" i="25"/>
  <c r="A1705" i="25"/>
  <c r="A1706" i="25"/>
  <c r="A1707" i="25"/>
  <c r="A1708" i="25"/>
  <c r="A1709" i="25"/>
  <c r="A1710" i="25"/>
  <c r="A1711" i="25"/>
  <c r="A1712" i="25"/>
  <c r="A1713" i="25"/>
  <c r="A1714" i="25"/>
  <c r="A1715" i="25"/>
  <c r="A1716" i="25"/>
  <c r="A1717" i="25"/>
  <c r="A1718" i="25"/>
  <c r="A1719" i="25"/>
  <c r="A1720" i="25"/>
  <c r="A1721" i="25"/>
  <c r="A1722" i="25"/>
  <c r="A1723" i="25"/>
  <c r="A1724" i="25"/>
  <c r="A1725" i="25"/>
  <c r="A1726" i="25"/>
  <c r="A1727" i="25"/>
  <c r="A1728" i="25"/>
  <c r="A1729" i="25"/>
  <c r="A1730" i="25"/>
  <c r="A1731" i="25"/>
  <c r="A1732" i="25"/>
  <c r="A1733" i="25"/>
  <c r="A1734" i="25"/>
  <c r="A1735" i="25"/>
  <c r="A1736" i="25"/>
  <c r="A1737" i="25"/>
  <c r="A1738" i="25"/>
  <c r="A1739" i="25"/>
  <c r="A1740" i="25"/>
  <c r="A1741" i="25"/>
  <c r="A1742" i="25"/>
  <c r="A1743" i="25"/>
  <c r="A1744" i="25"/>
  <c r="A1745" i="25"/>
  <c r="A1746" i="25"/>
  <c r="A1747" i="25"/>
  <c r="A1748" i="25"/>
  <c r="A1749" i="25"/>
  <c r="A1750" i="25"/>
  <c r="A1751" i="25"/>
  <c r="A1752" i="25"/>
  <c r="A1753" i="25"/>
  <c r="A1754" i="25"/>
  <c r="A1755" i="25"/>
  <c r="A1756" i="25"/>
  <c r="A1757" i="25"/>
  <c r="A1758" i="25"/>
  <c r="A1759" i="25"/>
  <c r="A1760" i="25"/>
  <c r="A1761" i="25"/>
  <c r="A1762" i="25"/>
  <c r="A1763" i="25"/>
  <c r="A1764" i="25"/>
  <c r="A1765" i="25"/>
  <c r="A1766" i="25"/>
  <c r="A1767" i="25"/>
  <c r="A1768" i="25"/>
  <c r="A1769" i="25"/>
  <c r="A1770" i="25"/>
  <c r="A1771" i="25"/>
  <c r="A1772" i="25"/>
  <c r="A1773" i="25"/>
  <c r="A1774" i="25"/>
  <c r="A1775" i="25"/>
  <c r="A1776" i="25"/>
  <c r="A1777" i="25"/>
  <c r="A1778" i="25"/>
  <c r="A1779" i="25"/>
  <c r="A1780" i="25"/>
  <c r="A1781" i="25"/>
  <c r="A1782" i="25"/>
  <c r="A1783" i="25"/>
  <c r="A1784" i="25"/>
  <c r="A1785" i="25"/>
  <c r="A1786" i="25"/>
  <c r="A1787" i="25"/>
  <c r="A1788" i="25"/>
  <c r="A1789" i="25"/>
  <c r="A1790" i="25"/>
  <c r="A1791" i="25"/>
  <c r="A1792" i="25"/>
  <c r="A1793" i="25"/>
  <c r="A1794" i="25"/>
  <c r="A1795" i="25"/>
  <c r="A1796" i="25"/>
  <c r="A1797" i="25"/>
  <c r="A1798" i="25"/>
  <c r="A1799" i="25"/>
  <c r="A1800" i="25"/>
  <c r="A1801" i="25"/>
  <c r="A1802" i="25"/>
  <c r="A1803" i="25"/>
  <c r="A1804" i="25"/>
  <c r="A1805" i="25"/>
  <c r="A1806" i="25"/>
  <c r="A1807" i="25"/>
  <c r="A1808" i="25"/>
  <c r="A1809" i="25"/>
  <c r="A1810" i="25"/>
  <c r="A1811" i="25"/>
  <c r="A1812" i="25"/>
  <c r="A1813" i="25"/>
  <c r="A1814" i="25"/>
  <c r="A1815" i="25"/>
  <c r="A1816" i="25"/>
  <c r="A1817" i="25"/>
  <c r="A1818" i="25"/>
  <c r="A1819" i="25"/>
  <c r="A1820" i="25"/>
  <c r="A1821" i="25"/>
  <c r="A1822" i="25"/>
  <c r="A1823" i="25"/>
  <c r="A1824" i="25"/>
  <c r="A1825" i="25"/>
  <c r="A1826" i="25"/>
  <c r="A1827" i="25"/>
  <c r="A1828" i="25"/>
  <c r="A1829" i="25"/>
  <c r="A1830" i="25"/>
  <c r="A1831" i="25"/>
  <c r="A1832" i="25"/>
  <c r="A1833" i="25"/>
  <c r="A1834" i="25"/>
  <c r="A1835" i="25"/>
  <c r="A1836" i="25"/>
  <c r="A1837" i="25"/>
  <c r="A1838" i="25"/>
  <c r="A1839" i="25"/>
  <c r="A1840" i="25"/>
  <c r="A1841" i="25"/>
  <c r="A1842" i="25"/>
  <c r="A1843" i="25"/>
  <c r="A1844" i="25"/>
  <c r="A1845" i="25"/>
  <c r="A1846" i="25"/>
  <c r="A1847" i="25"/>
  <c r="A1848" i="25"/>
  <c r="A1849" i="25"/>
  <c r="A1850" i="25"/>
  <c r="A1851" i="25"/>
  <c r="A1852" i="25"/>
  <c r="A1853" i="25"/>
  <c r="A1854" i="25"/>
  <c r="A1855" i="25"/>
  <c r="A1856" i="25"/>
  <c r="A1857" i="25"/>
  <c r="A1858" i="25"/>
  <c r="A1859" i="25"/>
  <c r="A1860" i="25"/>
  <c r="A1861" i="25"/>
  <c r="A1862" i="25"/>
  <c r="A1863" i="25"/>
  <c r="A1864" i="25"/>
  <c r="A1865" i="25"/>
  <c r="A1866" i="25"/>
  <c r="A1867" i="25"/>
  <c r="A1868" i="25"/>
  <c r="A1869" i="25"/>
  <c r="A1870" i="25"/>
  <c r="A1871" i="25"/>
  <c r="A1872" i="25"/>
  <c r="A1873" i="25"/>
  <c r="A1874" i="25"/>
  <c r="A1875" i="25"/>
  <c r="A1876" i="25"/>
  <c r="A1877" i="25"/>
  <c r="A1878" i="25"/>
  <c r="A1879" i="25"/>
  <c r="A1880" i="25"/>
  <c r="A1881" i="25"/>
  <c r="A1882" i="25"/>
  <c r="A1883" i="25"/>
  <c r="A1884" i="25"/>
  <c r="A1885" i="25"/>
  <c r="A1886" i="25"/>
  <c r="A1887" i="25"/>
  <c r="A1888" i="25"/>
  <c r="A1889" i="25"/>
  <c r="A1890" i="25"/>
  <c r="A1891" i="25"/>
  <c r="A1892" i="25"/>
  <c r="A1893" i="25"/>
  <c r="A1894" i="25"/>
  <c r="A1895" i="25"/>
  <c r="A1896" i="25"/>
  <c r="A1897" i="25"/>
  <c r="K52" i="23" l="1"/>
  <c r="J52" i="23"/>
  <c r="I52" i="23"/>
  <c r="H52" i="23"/>
  <c r="G52" i="23"/>
  <c r="F52" i="23"/>
  <c r="E52" i="23"/>
  <c r="D52" i="23"/>
  <c r="C52" i="23"/>
  <c r="P51" i="23"/>
  <c r="O51" i="23"/>
  <c r="N51" i="23"/>
  <c r="P50" i="23"/>
  <c r="O50" i="23"/>
  <c r="N50" i="23"/>
  <c r="P49" i="23"/>
  <c r="O49" i="23"/>
  <c r="N49" i="23"/>
  <c r="E49" i="23"/>
  <c r="D49" i="23"/>
  <c r="P48" i="23"/>
  <c r="O48" i="23"/>
  <c r="N48" i="23"/>
  <c r="F48" i="23"/>
  <c r="E48" i="23"/>
  <c r="D48" i="23"/>
  <c r="P47" i="23"/>
  <c r="O47" i="23"/>
  <c r="N47" i="23"/>
  <c r="F47" i="23"/>
  <c r="E47" i="23"/>
  <c r="D47" i="23"/>
  <c r="AG44" i="23"/>
  <c r="H43" i="23" s="1"/>
  <c r="Q43" i="23"/>
  <c r="P43" i="23"/>
  <c r="N43" i="23"/>
  <c r="M43" i="23"/>
  <c r="K43" i="23"/>
  <c r="J43" i="23"/>
  <c r="AA42" i="23"/>
  <c r="Z42" i="23"/>
  <c r="Y42" i="23"/>
  <c r="X42" i="23"/>
  <c r="W42" i="23"/>
  <c r="V42" i="23"/>
  <c r="U42" i="23"/>
  <c r="T42" i="23"/>
  <c r="S42" i="23"/>
  <c r="R42" i="23"/>
  <c r="Q42" i="23"/>
  <c r="P42" i="23"/>
  <c r="O42" i="23"/>
  <c r="N42" i="23"/>
  <c r="M42" i="23"/>
  <c r="L42" i="23"/>
  <c r="K42" i="23"/>
  <c r="J42" i="23"/>
  <c r="I42" i="23"/>
  <c r="H42" i="23"/>
  <c r="AZ41" i="23"/>
  <c r="BA41" i="23" s="1"/>
  <c r="CN41" i="23" s="1"/>
  <c r="AA40" i="23"/>
  <c r="Y40" i="23"/>
  <c r="X40" i="23"/>
  <c r="W40" i="23"/>
  <c r="V40" i="23"/>
  <c r="U40" i="23"/>
  <c r="T40" i="23"/>
  <c r="AO39" i="23"/>
  <c r="R40" i="23" s="1"/>
  <c r="AN39" i="23"/>
  <c r="Q40" i="23" s="1"/>
  <c r="AL39" i="23"/>
  <c r="I40" i="23" s="1"/>
  <c r="AK39" i="23"/>
  <c r="H40" i="23" s="1"/>
  <c r="AO37" i="23"/>
  <c r="AA34" i="23" s="1"/>
  <c r="AZ36" i="23"/>
  <c r="BA36" i="23" s="1"/>
  <c r="AZ34" i="23"/>
  <c r="BA34" i="23" s="1"/>
  <c r="C29" i="23"/>
  <c r="AR26" i="23"/>
  <c r="X25" i="23" s="1"/>
  <c r="R25" i="23"/>
  <c r="AT24" i="23"/>
  <c r="S24" i="23" s="1"/>
  <c r="AS24" i="23"/>
  <c r="R24" i="23" s="1"/>
  <c r="Y24" i="23"/>
  <c r="G16" i="15"/>
  <c r="AG48" i="22"/>
  <c r="H47" i="22" s="1"/>
  <c r="AZ45" i="22"/>
  <c r="BA45" i="22" s="1"/>
  <c r="CC45" i="22" s="1"/>
  <c r="AO43" i="22"/>
  <c r="R44" i="22" s="1"/>
  <c r="AN43" i="22"/>
  <c r="Q44" i="22" s="1"/>
  <c r="AL43" i="22"/>
  <c r="I44" i="22" s="1"/>
  <c r="AK43" i="22"/>
  <c r="H44" i="22" s="1"/>
  <c r="AG41" i="22"/>
  <c r="H40" i="22" s="1"/>
  <c r="AZ38" i="22"/>
  <c r="BA38" i="22" s="1"/>
  <c r="BZ38" i="22" s="1"/>
  <c r="AO36" i="22"/>
  <c r="R37" i="22" s="1"/>
  <c r="AN36" i="22"/>
  <c r="Q37" i="22" s="1"/>
  <c r="AL36" i="22"/>
  <c r="I37" i="22" s="1"/>
  <c r="AK36" i="22"/>
  <c r="H37" i="22" s="1"/>
  <c r="AG34" i="22"/>
  <c r="H33" i="22" s="1"/>
  <c r="AZ31" i="22"/>
  <c r="BA31" i="22" s="1"/>
  <c r="CL31" i="22" s="1"/>
  <c r="AO29" i="22"/>
  <c r="R30" i="22" s="1"/>
  <c r="AN29" i="22"/>
  <c r="Q30" i="22" s="1"/>
  <c r="AL29" i="22"/>
  <c r="I30" i="22" s="1"/>
  <c r="AK29" i="22"/>
  <c r="H30" i="22" s="1"/>
  <c r="AG27" i="22"/>
  <c r="H26" i="22" s="1"/>
  <c r="AZ24" i="22"/>
  <c r="BA24" i="22" s="1"/>
  <c r="CB24" i="22" s="1"/>
  <c r="AO22" i="22"/>
  <c r="R23" i="22" s="1"/>
  <c r="AN22" i="22"/>
  <c r="Q23" i="22" s="1"/>
  <c r="AL22" i="22"/>
  <c r="I23" i="22" s="1"/>
  <c r="AK22" i="22"/>
  <c r="H23" i="22" s="1"/>
  <c r="AG20" i="22"/>
  <c r="H19" i="22" s="1"/>
  <c r="AZ17" i="22"/>
  <c r="BA17" i="22" s="1"/>
  <c r="AO15" i="22"/>
  <c r="R16" i="22" s="1"/>
  <c r="AN15" i="22"/>
  <c r="Q16" i="22" s="1"/>
  <c r="AL15" i="22"/>
  <c r="I16" i="22" s="1"/>
  <c r="AK15" i="22"/>
  <c r="H16" i="22" s="1"/>
  <c r="AG13" i="22"/>
  <c r="H12" i="22" s="1"/>
  <c r="Q12" i="22"/>
  <c r="P12" i="22"/>
  <c r="N12" i="22"/>
  <c r="M12" i="22"/>
  <c r="K12" i="22"/>
  <c r="J12" i="22"/>
  <c r="AA11" i="22"/>
  <c r="Z11" i="22"/>
  <c r="Y11" i="22"/>
  <c r="X11" i="22"/>
  <c r="W11" i="22"/>
  <c r="V11" i="22"/>
  <c r="U11" i="22"/>
  <c r="T11" i="22"/>
  <c r="S11" i="22"/>
  <c r="R11" i="22"/>
  <c r="Q11" i="22"/>
  <c r="P11" i="22"/>
  <c r="O11" i="22"/>
  <c r="N11" i="22"/>
  <c r="M11" i="22"/>
  <c r="L11" i="22"/>
  <c r="K11" i="22"/>
  <c r="J11" i="22"/>
  <c r="I11" i="22"/>
  <c r="H11" i="22"/>
  <c r="AZ10" i="22"/>
  <c r="BA10" i="22" s="1"/>
  <c r="CH10" i="22" s="1"/>
  <c r="AA9" i="22"/>
  <c r="Y9" i="22"/>
  <c r="AO8" i="22"/>
  <c r="R9" i="22" s="1"/>
  <c r="AN8" i="22"/>
  <c r="Q9" i="22" s="1"/>
  <c r="AL8" i="22"/>
  <c r="I9" i="22" s="1"/>
  <c r="AK8" i="22"/>
  <c r="H9" i="22" s="1"/>
  <c r="AG48" i="21"/>
  <c r="H47" i="21" s="1"/>
  <c r="AZ45" i="21"/>
  <c r="BA45" i="21" s="1"/>
  <c r="CG45" i="21" s="1"/>
  <c r="AU44" i="21"/>
  <c r="I44" i="21" s="1"/>
  <c r="AT44" i="21"/>
  <c r="H44" i="21" s="1"/>
  <c r="AG42" i="21"/>
  <c r="H41" i="21" s="1"/>
  <c r="AZ39" i="21"/>
  <c r="BA39" i="21" s="1"/>
  <c r="CD39" i="21" s="1"/>
  <c r="AU38" i="21"/>
  <c r="I38" i="21" s="1"/>
  <c r="AT38" i="21"/>
  <c r="H38" i="21" s="1"/>
  <c r="AG36" i="21"/>
  <c r="H35" i="21" s="1"/>
  <c r="AZ33" i="21"/>
  <c r="BA33" i="21" s="1"/>
  <c r="CA33" i="21" s="1"/>
  <c r="AU32" i="21"/>
  <c r="I32" i="21" s="1"/>
  <c r="AT32" i="21"/>
  <c r="H32" i="21" s="1"/>
  <c r="AG28" i="21"/>
  <c r="H27" i="21" s="1"/>
  <c r="AA26" i="21"/>
  <c r="Z26" i="21"/>
  <c r="Y26" i="21"/>
  <c r="X26" i="21"/>
  <c r="W26" i="21"/>
  <c r="V26" i="21"/>
  <c r="U26" i="21"/>
  <c r="T26" i="21"/>
  <c r="S26" i="21"/>
  <c r="R26" i="21"/>
  <c r="Q26" i="21"/>
  <c r="P26" i="21"/>
  <c r="O26" i="21"/>
  <c r="N26" i="21"/>
  <c r="M26" i="21"/>
  <c r="L26" i="21"/>
  <c r="K26" i="21"/>
  <c r="J26" i="21"/>
  <c r="I26" i="21"/>
  <c r="H26" i="21"/>
  <c r="AZ25" i="21"/>
  <c r="BA25" i="21" s="1"/>
  <c r="CB25" i="21" s="1"/>
  <c r="AU24" i="21"/>
  <c r="I24" i="21" s="1"/>
  <c r="AT24" i="21"/>
  <c r="H24" i="21" s="1"/>
  <c r="R24" i="21"/>
  <c r="P24" i="21"/>
  <c r="O24" i="21"/>
  <c r="N24" i="21"/>
  <c r="M24" i="21"/>
  <c r="L24" i="21"/>
  <c r="K24" i="21"/>
  <c r="AK20" i="21"/>
  <c r="AM19" i="21"/>
  <c r="T18" i="21" s="1"/>
  <c r="J19" i="21"/>
  <c r="I19" i="21"/>
  <c r="H19" i="21"/>
  <c r="S18" i="21"/>
  <c r="R18" i="21"/>
  <c r="Q18" i="21"/>
  <c r="P18" i="21"/>
  <c r="O18" i="21"/>
  <c r="N18" i="21"/>
  <c r="M18" i="21"/>
  <c r="L18" i="21"/>
  <c r="K18" i="21"/>
  <c r="J18" i="21"/>
  <c r="I18" i="21"/>
  <c r="H18" i="21"/>
  <c r="AA17" i="21"/>
  <c r="Z17" i="21"/>
  <c r="Y17" i="21"/>
  <c r="X17" i="21"/>
  <c r="W17" i="21"/>
  <c r="V17" i="21"/>
  <c r="U17" i="21"/>
  <c r="T17" i="21"/>
  <c r="S17" i="21"/>
  <c r="R17" i="21"/>
  <c r="Q17" i="21"/>
  <c r="P17" i="21"/>
  <c r="O17" i="21"/>
  <c r="N17" i="21"/>
  <c r="M17" i="21"/>
  <c r="L17" i="21"/>
  <c r="K17" i="21"/>
  <c r="J17" i="21"/>
  <c r="I17" i="21"/>
  <c r="H17" i="21"/>
  <c r="AA16" i="21"/>
  <c r="Z16" i="21"/>
  <c r="Y16" i="21"/>
  <c r="X16" i="21"/>
  <c r="W16" i="21"/>
  <c r="V16" i="21"/>
  <c r="U16" i="21"/>
  <c r="T16" i="21"/>
  <c r="S16" i="21"/>
  <c r="R16" i="21"/>
  <c r="Q16" i="21"/>
  <c r="P16" i="21"/>
  <c r="O16" i="21"/>
  <c r="N16" i="21"/>
  <c r="M16" i="21"/>
  <c r="L16" i="21"/>
  <c r="K16" i="21"/>
  <c r="J16" i="21"/>
  <c r="I16" i="21"/>
  <c r="H16" i="21"/>
  <c r="AB15" i="21"/>
  <c r="Y15" i="21"/>
  <c r="W15" i="21"/>
  <c r="T15" i="21"/>
  <c r="Q15" i="21"/>
  <c r="N15" i="21"/>
  <c r="M15" i="21"/>
  <c r="L15" i="21"/>
  <c r="K15" i="21"/>
  <c r="J15" i="21"/>
  <c r="I15" i="21"/>
  <c r="H15" i="21"/>
  <c r="AG47" i="20"/>
  <c r="H46" i="20" s="1"/>
  <c r="AZ44" i="20"/>
  <c r="BA44" i="20" s="1"/>
  <c r="BZ44" i="20" s="1"/>
  <c r="AU43" i="20"/>
  <c r="I43" i="20" s="1"/>
  <c r="AT43" i="20"/>
  <c r="H43" i="20" s="1"/>
  <c r="AG40" i="20"/>
  <c r="H39" i="20" s="1"/>
  <c r="AZ37" i="20"/>
  <c r="BA37" i="20" s="1"/>
  <c r="AU36" i="20"/>
  <c r="I36" i="20" s="1"/>
  <c r="AT36" i="20"/>
  <c r="H36" i="20" s="1"/>
  <c r="AG33" i="20"/>
  <c r="H32" i="20" s="1"/>
  <c r="AZ30" i="20"/>
  <c r="BA30" i="20" s="1"/>
  <c r="BL30" i="20" s="1"/>
  <c r="AU29" i="20"/>
  <c r="I29" i="20" s="1"/>
  <c r="AT29" i="20"/>
  <c r="H29" i="20" s="1"/>
  <c r="AG26" i="20"/>
  <c r="H25" i="20" s="1"/>
  <c r="AZ23" i="20"/>
  <c r="BA23" i="20" s="1"/>
  <c r="CG23" i="20" s="1"/>
  <c r="AU22" i="20"/>
  <c r="I22" i="20" s="1"/>
  <c r="AT22" i="20"/>
  <c r="H22" i="20" s="1"/>
  <c r="AG19" i="20"/>
  <c r="H18" i="20" s="1"/>
  <c r="AZ16" i="20"/>
  <c r="BA16" i="20" s="1"/>
  <c r="CD16" i="20" s="1"/>
  <c r="AU15" i="20"/>
  <c r="I15" i="20" s="1"/>
  <c r="AT15" i="20"/>
  <c r="H15" i="20" s="1"/>
  <c r="R15" i="20"/>
  <c r="P15" i="20"/>
  <c r="O15" i="20"/>
  <c r="N15" i="20"/>
  <c r="M15" i="20"/>
  <c r="L15" i="20"/>
  <c r="K15" i="20"/>
  <c r="N8" i="16" l="1"/>
  <c r="K7" i="40"/>
  <c r="M8" i="16"/>
  <c r="J7" i="40"/>
  <c r="T8" i="16"/>
  <c r="Q7" i="40"/>
  <c r="CH38" i="22"/>
  <c r="CJ25" i="21"/>
  <c r="BL16" i="20"/>
  <c r="CN34" i="23"/>
  <c r="X35" i="23" s="1"/>
  <c r="BB34" i="23"/>
  <c r="F34" i="23" s="1"/>
  <c r="Z24" i="23"/>
  <c r="R7" i="40" s="1"/>
  <c r="AA24" i="23"/>
  <c r="S7" i="40" s="1"/>
  <c r="V24" i="23"/>
  <c r="N7" i="40" s="1"/>
  <c r="Q5" i="20"/>
  <c r="Q9" i="9"/>
  <c r="W24" i="23"/>
  <c r="O7" i="40" s="1"/>
  <c r="K5" i="20"/>
  <c r="K5" i="22"/>
  <c r="K9" i="9"/>
  <c r="K5" i="21"/>
  <c r="J5" i="22"/>
  <c r="J9" i="9"/>
  <c r="J5" i="20"/>
  <c r="J5" i="21"/>
  <c r="BT24" i="22"/>
  <c r="Z24" i="22" s="1"/>
  <c r="CJ24" i="22"/>
  <c r="L5" i="20"/>
  <c r="L9" i="9"/>
  <c r="L5" i="21"/>
  <c r="L5" i="22"/>
  <c r="X24" i="23"/>
  <c r="P7" i="40" s="1"/>
  <c r="Q5" i="21"/>
  <c r="Q5" i="22"/>
  <c r="CL37" i="20"/>
  <c r="CI37" i="20"/>
  <c r="BS37" i="20"/>
  <c r="BC37" i="20"/>
  <c r="BV16" i="20"/>
  <c r="BJ44" i="20"/>
  <c r="CH16" i="20"/>
  <c r="BB16" i="20"/>
  <c r="CB30" i="20"/>
  <c r="BD16" i="20"/>
  <c r="BN16" i="20"/>
  <c r="BZ16" i="20"/>
  <c r="CJ16" i="20"/>
  <c r="BG37" i="20"/>
  <c r="BW37" i="20"/>
  <c r="CM37" i="20"/>
  <c r="BF16" i="20"/>
  <c r="BR16" i="20"/>
  <c r="CB16" i="20"/>
  <c r="CL16" i="20"/>
  <c r="BK37" i="20"/>
  <c r="CA37" i="20"/>
  <c r="BJ16" i="20"/>
  <c r="BT16" i="20"/>
  <c r="BO37" i="20"/>
  <c r="CE37" i="20"/>
  <c r="BD25" i="21"/>
  <c r="J25" i="21" s="1"/>
  <c r="BC33" i="21"/>
  <c r="I33" i="21" s="1"/>
  <c r="BH25" i="21"/>
  <c r="N25" i="21" s="1"/>
  <c r="CN25" i="21"/>
  <c r="BS33" i="21"/>
  <c r="Y33" i="21" s="1"/>
  <c r="BT25" i="21"/>
  <c r="Z25" i="21" s="1"/>
  <c r="CI33" i="21"/>
  <c r="BX25" i="21"/>
  <c r="BB38" i="22"/>
  <c r="H38" i="22" s="1"/>
  <c r="BD24" i="22"/>
  <c r="J24" i="22" s="1"/>
  <c r="BR38" i="22"/>
  <c r="X38" i="22" s="1"/>
  <c r="CC17" i="22"/>
  <c r="CK17" i="22"/>
  <c r="BE17" i="22"/>
  <c r="K17" i="22" s="1"/>
  <c r="BU17" i="22"/>
  <c r="AA17" i="22" s="1"/>
  <c r="BX24" i="22"/>
  <c r="BC31" i="22"/>
  <c r="I31" i="22" s="1"/>
  <c r="BS31" i="22"/>
  <c r="Y31" i="22" s="1"/>
  <c r="CI31" i="22"/>
  <c r="BV38" i="22"/>
  <c r="BE45" i="22"/>
  <c r="K45" i="22" s="1"/>
  <c r="CE31" i="22"/>
  <c r="BG31" i="22"/>
  <c r="M31" i="22" s="1"/>
  <c r="BW31" i="22"/>
  <c r="CM31" i="22"/>
  <c r="BU45" i="22"/>
  <c r="AA45" i="22" s="1"/>
  <c r="BO31" i="22"/>
  <c r="U31" i="22" s="1"/>
  <c r="BH24" i="22"/>
  <c r="N24" i="22" s="1"/>
  <c r="CN24" i="22"/>
  <c r="BK31" i="22"/>
  <c r="Q31" i="22" s="1"/>
  <c r="CA31" i="22"/>
  <c r="BF38" i="22"/>
  <c r="L38" i="22" s="1"/>
  <c r="CL38" i="22"/>
  <c r="CK45" i="22"/>
  <c r="CL36" i="23"/>
  <c r="V37" i="23" s="1"/>
  <c r="CH36" i="23"/>
  <c r="R37" i="23" s="1"/>
  <c r="CD36" i="23"/>
  <c r="N37" i="23" s="1"/>
  <c r="BZ36" i="23"/>
  <c r="J37" i="23" s="1"/>
  <c r="BV36" i="23"/>
  <c r="F37" i="23" s="1"/>
  <c r="BR36" i="23"/>
  <c r="V36" i="23" s="1"/>
  <c r="BN36" i="23"/>
  <c r="R36" i="23" s="1"/>
  <c r="BJ36" i="23"/>
  <c r="N36" i="23" s="1"/>
  <c r="BF36" i="23"/>
  <c r="J36" i="23" s="1"/>
  <c r="BB36" i="23"/>
  <c r="F36" i="23" s="1"/>
  <c r="CM36" i="23"/>
  <c r="W37" i="23" s="1"/>
  <c r="CE36" i="23"/>
  <c r="O37" i="23" s="1"/>
  <c r="CA36" i="23"/>
  <c r="K37" i="23" s="1"/>
  <c r="BS36" i="23"/>
  <c r="W36" i="23" s="1"/>
  <c r="BK36" i="23"/>
  <c r="O36" i="23" s="1"/>
  <c r="BC36" i="23"/>
  <c r="G36" i="23" s="1"/>
  <c r="CO36" i="23"/>
  <c r="Y37" i="23" s="1"/>
  <c r="CK36" i="23"/>
  <c r="U37" i="23" s="1"/>
  <c r="CG36" i="23"/>
  <c r="Q37" i="23" s="1"/>
  <c r="CC36" i="23"/>
  <c r="M37" i="23" s="1"/>
  <c r="BY36" i="23"/>
  <c r="I37" i="23" s="1"/>
  <c r="BU36" i="23"/>
  <c r="Y36" i="23" s="1"/>
  <c r="BQ36" i="23"/>
  <c r="U36" i="23" s="1"/>
  <c r="BM36" i="23"/>
  <c r="Q36" i="23" s="1"/>
  <c r="BI36" i="23"/>
  <c r="M36" i="23" s="1"/>
  <c r="BE36" i="23"/>
  <c r="I36" i="23" s="1"/>
  <c r="CN36" i="23"/>
  <c r="X37" i="23" s="1"/>
  <c r="CJ36" i="23"/>
  <c r="T37" i="23" s="1"/>
  <c r="CF36" i="23"/>
  <c r="P37" i="23" s="1"/>
  <c r="CB36" i="23"/>
  <c r="L37" i="23" s="1"/>
  <c r="BX36" i="23"/>
  <c r="H37" i="23" s="1"/>
  <c r="BT36" i="23"/>
  <c r="X36" i="23" s="1"/>
  <c r="BP36" i="23"/>
  <c r="T36" i="23" s="1"/>
  <c r="BL36" i="23"/>
  <c r="P36" i="23" s="1"/>
  <c r="BH36" i="23"/>
  <c r="L36" i="23" s="1"/>
  <c r="BD36" i="23"/>
  <c r="H36" i="23" s="1"/>
  <c r="CI36" i="23"/>
  <c r="S37" i="23" s="1"/>
  <c r="BW36" i="23"/>
  <c r="G37" i="23" s="1"/>
  <c r="BO36" i="23"/>
  <c r="S36" i="23" s="1"/>
  <c r="BG36" i="23"/>
  <c r="K36" i="23" s="1"/>
  <c r="BE34" i="23"/>
  <c r="I34" i="23" s="1"/>
  <c r="BM34" i="23"/>
  <c r="Q34" i="23" s="1"/>
  <c r="BU34" i="23"/>
  <c r="Y34" i="23" s="1"/>
  <c r="CC34" i="23"/>
  <c r="M35" i="23" s="1"/>
  <c r="CG34" i="23"/>
  <c r="Q35" i="23" s="1"/>
  <c r="CO34" i="23"/>
  <c r="Y35" i="23" s="1"/>
  <c r="BE41" i="23"/>
  <c r="K41" i="23" s="1"/>
  <c r="BU41" i="23"/>
  <c r="AA41" i="23" s="1"/>
  <c r="CG41" i="23"/>
  <c r="BF34" i="23"/>
  <c r="J34" i="23" s="1"/>
  <c r="BJ34" i="23"/>
  <c r="N34" i="23" s="1"/>
  <c r="BN34" i="23"/>
  <c r="R34" i="23" s="1"/>
  <c r="BR34" i="23"/>
  <c r="V34" i="23" s="1"/>
  <c r="BV34" i="23"/>
  <c r="F35" i="23" s="1"/>
  <c r="BZ34" i="23"/>
  <c r="J35" i="23" s="1"/>
  <c r="CD34" i="23"/>
  <c r="N35" i="23" s="1"/>
  <c r="CH34" i="23"/>
  <c r="R35" i="23" s="1"/>
  <c r="CL34" i="23"/>
  <c r="V35" i="23" s="1"/>
  <c r="BB41" i="23"/>
  <c r="H41" i="23" s="1"/>
  <c r="BF41" i="23"/>
  <c r="L41" i="23" s="1"/>
  <c r="BJ41" i="23"/>
  <c r="P41" i="23" s="1"/>
  <c r="BN41" i="23"/>
  <c r="T41" i="23" s="1"/>
  <c r="BR41" i="23"/>
  <c r="X41" i="23" s="1"/>
  <c r="BV41" i="23"/>
  <c r="BZ41" i="23"/>
  <c r="CD41" i="23"/>
  <c r="CH41" i="23"/>
  <c r="CL41" i="23"/>
  <c r="BI41" i="23"/>
  <c r="O41" i="23" s="1"/>
  <c r="BQ41" i="23"/>
  <c r="W41" i="23" s="1"/>
  <c r="CC41" i="23"/>
  <c r="CK41" i="23"/>
  <c r="CO41" i="23"/>
  <c r="BC34" i="23"/>
  <c r="G34" i="23" s="1"/>
  <c r="BG34" i="23"/>
  <c r="K34" i="23" s="1"/>
  <c r="BK34" i="23"/>
  <c r="O34" i="23" s="1"/>
  <c r="BO34" i="23"/>
  <c r="S34" i="23" s="1"/>
  <c r="BS34" i="23"/>
  <c r="W34" i="23" s="1"/>
  <c r="BW34" i="23"/>
  <c r="G35" i="23" s="1"/>
  <c r="CA34" i="23"/>
  <c r="K35" i="23" s="1"/>
  <c r="CE34" i="23"/>
  <c r="O35" i="23" s="1"/>
  <c r="CI34" i="23"/>
  <c r="S35" i="23" s="1"/>
  <c r="CM34" i="23"/>
  <c r="W35" i="23" s="1"/>
  <c r="BC41" i="23"/>
  <c r="I41" i="23" s="1"/>
  <c r="BG41" i="23"/>
  <c r="M41" i="23" s="1"/>
  <c r="BK41" i="23"/>
  <c r="Q41" i="23" s="1"/>
  <c r="BO41" i="23"/>
  <c r="U41" i="23" s="1"/>
  <c r="BS41" i="23"/>
  <c r="Y41" i="23" s="1"/>
  <c r="BW41" i="23"/>
  <c r="CA41" i="23"/>
  <c r="CE41" i="23"/>
  <c r="CI41" i="23"/>
  <c r="CM41" i="23"/>
  <c r="BI34" i="23"/>
  <c r="M34" i="23" s="1"/>
  <c r="BQ34" i="23"/>
  <c r="U34" i="23" s="1"/>
  <c r="BY34" i="23"/>
  <c r="I35" i="23" s="1"/>
  <c r="CK34" i="23"/>
  <c r="U35" i="23" s="1"/>
  <c r="BM41" i="23"/>
  <c r="S41" i="23" s="1"/>
  <c r="BY41" i="23"/>
  <c r="BD34" i="23"/>
  <c r="H34" i="23" s="1"/>
  <c r="BH34" i="23"/>
  <c r="L34" i="23" s="1"/>
  <c r="BL34" i="23"/>
  <c r="P34" i="23" s="1"/>
  <c r="BP34" i="23"/>
  <c r="T34" i="23" s="1"/>
  <c r="BT34" i="23"/>
  <c r="X34" i="23" s="1"/>
  <c r="BX34" i="23"/>
  <c r="H35" i="23" s="1"/>
  <c r="CB34" i="23"/>
  <c r="L35" i="23" s="1"/>
  <c r="CF34" i="23"/>
  <c r="P35" i="23" s="1"/>
  <c r="CJ34" i="23"/>
  <c r="T35" i="23" s="1"/>
  <c r="BD41" i="23"/>
  <c r="J41" i="23" s="1"/>
  <c r="BH41" i="23"/>
  <c r="N41" i="23" s="1"/>
  <c r="BL41" i="23"/>
  <c r="R41" i="23" s="1"/>
  <c r="BP41" i="23"/>
  <c r="V41" i="23" s="1"/>
  <c r="BT41" i="23"/>
  <c r="Z41" i="23" s="1"/>
  <c r="BX41" i="23"/>
  <c r="CB41" i="23"/>
  <c r="CF41" i="23"/>
  <c r="CJ41" i="23"/>
  <c r="BH10" i="22"/>
  <c r="N10" i="22" s="1"/>
  <c r="BX10" i="22"/>
  <c r="CF10" i="22"/>
  <c r="BB10" i="22"/>
  <c r="H10" i="22" s="1"/>
  <c r="BJ10" i="22"/>
  <c r="P10" i="22" s="1"/>
  <c r="BR10" i="22"/>
  <c r="X10" i="22" s="1"/>
  <c r="BZ10" i="22"/>
  <c r="BI17" i="22"/>
  <c r="O17" i="22" s="1"/>
  <c r="BY17" i="22"/>
  <c r="CO17" i="22"/>
  <c r="BL24" i="22"/>
  <c r="R24" i="22" s="1"/>
  <c r="BJ38" i="22"/>
  <c r="P38" i="22" s="1"/>
  <c r="BI45" i="22"/>
  <c r="O45" i="22" s="1"/>
  <c r="BY45" i="22"/>
  <c r="CO45" i="22"/>
  <c r="CO10" i="22"/>
  <c r="CK10" i="22"/>
  <c r="CG10" i="22"/>
  <c r="CC10" i="22"/>
  <c r="BY10" i="22"/>
  <c r="BU10" i="22"/>
  <c r="AA10" i="22" s="1"/>
  <c r="BQ10" i="22"/>
  <c r="W10" i="22" s="1"/>
  <c r="BM10" i="22"/>
  <c r="S10" i="22" s="1"/>
  <c r="BI10" i="22"/>
  <c r="O10" i="22" s="1"/>
  <c r="BE10" i="22"/>
  <c r="K10" i="22" s="1"/>
  <c r="CM10" i="22"/>
  <c r="CI10" i="22"/>
  <c r="CE10" i="22"/>
  <c r="CA10" i="22"/>
  <c r="BW10" i="22"/>
  <c r="BS10" i="22"/>
  <c r="Y10" i="22" s="1"/>
  <c r="BO10" i="22"/>
  <c r="U10" i="22" s="1"/>
  <c r="BK10" i="22"/>
  <c r="Q10" i="22" s="1"/>
  <c r="BG10" i="22"/>
  <c r="M10" i="22" s="1"/>
  <c r="BC10" i="22"/>
  <c r="I10" i="22" s="1"/>
  <c r="BP10" i="22"/>
  <c r="V10" i="22" s="1"/>
  <c r="CN10" i="22"/>
  <c r="BD10" i="22"/>
  <c r="J10" i="22" s="1"/>
  <c r="BL10" i="22"/>
  <c r="R10" i="22" s="1"/>
  <c r="BT10" i="22"/>
  <c r="Z10" i="22" s="1"/>
  <c r="CB10" i="22"/>
  <c r="CJ10" i="22"/>
  <c r="BM17" i="22"/>
  <c r="S17" i="22" s="1"/>
  <c r="CM24" i="22"/>
  <c r="CI24" i="22"/>
  <c r="CE24" i="22"/>
  <c r="CA24" i="22"/>
  <c r="BW24" i="22"/>
  <c r="BS24" i="22"/>
  <c r="Y24" i="22" s="1"/>
  <c r="BO24" i="22"/>
  <c r="U24" i="22" s="1"/>
  <c r="BK24" i="22"/>
  <c r="Q24" i="22" s="1"/>
  <c r="BG24" i="22"/>
  <c r="M24" i="22" s="1"/>
  <c r="BC24" i="22"/>
  <c r="I24" i="22" s="1"/>
  <c r="CL24" i="22"/>
  <c r="CH24" i="22"/>
  <c r="CD24" i="22"/>
  <c r="BZ24" i="22"/>
  <c r="BV24" i="22"/>
  <c r="BR24" i="22"/>
  <c r="X24" i="22" s="1"/>
  <c r="BN24" i="22"/>
  <c r="T24" i="22" s="1"/>
  <c r="BJ24" i="22"/>
  <c r="P24" i="22" s="1"/>
  <c r="BF24" i="22"/>
  <c r="L24" i="22" s="1"/>
  <c r="BB24" i="22"/>
  <c r="H24" i="22" s="1"/>
  <c r="CO24" i="22"/>
  <c r="CK24" i="22"/>
  <c r="CG24" i="22"/>
  <c r="CC24" i="22"/>
  <c r="BY24" i="22"/>
  <c r="BU24" i="22"/>
  <c r="AA24" i="22" s="1"/>
  <c r="BQ24" i="22"/>
  <c r="W24" i="22" s="1"/>
  <c r="BM24" i="22"/>
  <c r="S24" i="22" s="1"/>
  <c r="BI24" i="22"/>
  <c r="O24" i="22" s="1"/>
  <c r="BE24" i="22"/>
  <c r="K24" i="22" s="1"/>
  <c r="BP24" i="22"/>
  <c r="V24" i="22" s="1"/>
  <c r="CF24" i="22"/>
  <c r="CO38" i="22"/>
  <c r="CK38" i="22"/>
  <c r="CG38" i="22"/>
  <c r="CC38" i="22"/>
  <c r="BY38" i="22"/>
  <c r="BU38" i="22"/>
  <c r="AA38" i="22" s="1"/>
  <c r="BQ38" i="22"/>
  <c r="W38" i="22" s="1"/>
  <c r="BM38" i="22"/>
  <c r="S38" i="22" s="1"/>
  <c r="BI38" i="22"/>
  <c r="O38" i="22" s="1"/>
  <c r="BE38" i="22"/>
  <c r="K38" i="22" s="1"/>
  <c r="CN38" i="22"/>
  <c r="CJ38" i="22"/>
  <c r="CF38" i="22"/>
  <c r="CB38" i="22"/>
  <c r="BX38" i="22"/>
  <c r="BT38" i="22"/>
  <c r="Z38" i="22" s="1"/>
  <c r="BP38" i="22"/>
  <c r="V38" i="22" s="1"/>
  <c r="BL38" i="22"/>
  <c r="R38" i="22" s="1"/>
  <c r="BH38" i="22"/>
  <c r="N38" i="22" s="1"/>
  <c r="BD38" i="22"/>
  <c r="J38" i="22" s="1"/>
  <c r="CM38" i="22"/>
  <c r="CI38" i="22"/>
  <c r="CE38" i="22"/>
  <c r="CA38" i="22"/>
  <c r="BW38" i="22"/>
  <c r="BS38" i="22"/>
  <c r="Y38" i="22" s="1"/>
  <c r="BO38" i="22"/>
  <c r="U38" i="22" s="1"/>
  <c r="BK38" i="22"/>
  <c r="Q38" i="22" s="1"/>
  <c r="BG38" i="22"/>
  <c r="M38" i="22" s="1"/>
  <c r="BC38" i="22"/>
  <c r="I38" i="22" s="1"/>
  <c r="BN38" i="22"/>
  <c r="T38" i="22" s="1"/>
  <c r="CD38" i="22"/>
  <c r="BM45" i="22"/>
  <c r="S45" i="22" s="1"/>
  <c r="BF10" i="22"/>
  <c r="L10" i="22" s="1"/>
  <c r="BN10" i="22"/>
  <c r="T10" i="22" s="1"/>
  <c r="BV10" i="22"/>
  <c r="CD10" i="22"/>
  <c r="CL10" i="22"/>
  <c r="CN17" i="22"/>
  <c r="CJ17" i="22"/>
  <c r="CF17" i="22"/>
  <c r="CB17" i="22"/>
  <c r="BX17" i="22"/>
  <c r="BT17" i="22"/>
  <c r="Z17" i="22" s="1"/>
  <c r="BP17" i="22"/>
  <c r="V17" i="22" s="1"/>
  <c r="BL17" i="22"/>
  <c r="R17" i="22" s="1"/>
  <c r="BH17" i="22"/>
  <c r="N17" i="22" s="1"/>
  <c r="BD17" i="22"/>
  <c r="J17" i="22" s="1"/>
  <c r="CM17" i="22"/>
  <c r="CI17" i="22"/>
  <c r="CE17" i="22"/>
  <c r="CA17" i="22"/>
  <c r="BW17" i="22"/>
  <c r="BS17" i="22"/>
  <c r="Y17" i="22" s="1"/>
  <c r="BO17" i="22"/>
  <c r="U17" i="22" s="1"/>
  <c r="BK17" i="22"/>
  <c r="Q17" i="22" s="1"/>
  <c r="BG17" i="22"/>
  <c r="M17" i="22" s="1"/>
  <c r="BC17" i="22"/>
  <c r="I17" i="22" s="1"/>
  <c r="CL17" i="22"/>
  <c r="CH17" i="22"/>
  <c r="CD17" i="22"/>
  <c r="BZ17" i="22"/>
  <c r="BV17" i="22"/>
  <c r="BR17" i="22"/>
  <c r="X17" i="22" s="1"/>
  <c r="BN17" i="22"/>
  <c r="T17" i="22" s="1"/>
  <c r="BJ17" i="22"/>
  <c r="P17" i="22" s="1"/>
  <c r="BF17" i="22"/>
  <c r="L17" i="22" s="1"/>
  <c r="BB17" i="22"/>
  <c r="H17" i="22" s="1"/>
  <c r="BQ17" i="22"/>
  <c r="W17" i="22" s="1"/>
  <c r="CG17" i="22"/>
  <c r="CN45" i="22"/>
  <c r="CJ45" i="22"/>
  <c r="CF45" i="22"/>
  <c r="CB45" i="22"/>
  <c r="BX45" i="22"/>
  <c r="BT45" i="22"/>
  <c r="Z45" i="22" s="1"/>
  <c r="BP45" i="22"/>
  <c r="V45" i="22" s="1"/>
  <c r="BL45" i="22"/>
  <c r="R45" i="22" s="1"/>
  <c r="BH45" i="22"/>
  <c r="N45" i="22" s="1"/>
  <c r="BD45" i="22"/>
  <c r="J45" i="22" s="1"/>
  <c r="CM45" i="22"/>
  <c r="CI45" i="22"/>
  <c r="CE45" i="22"/>
  <c r="CA45" i="22"/>
  <c r="BW45" i="22"/>
  <c r="BS45" i="22"/>
  <c r="Y45" i="22" s="1"/>
  <c r="BO45" i="22"/>
  <c r="U45" i="22" s="1"/>
  <c r="BK45" i="22"/>
  <c r="Q45" i="22" s="1"/>
  <c r="BG45" i="22"/>
  <c r="M45" i="22" s="1"/>
  <c r="BC45" i="22"/>
  <c r="I45" i="22" s="1"/>
  <c r="CL45" i="22"/>
  <c r="CH45" i="22"/>
  <c r="CD45" i="22"/>
  <c r="BZ45" i="22"/>
  <c r="BV45" i="22"/>
  <c r="BR45" i="22"/>
  <c r="X45" i="22" s="1"/>
  <c r="BN45" i="22"/>
  <c r="T45" i="22" s="1"/>
  <c r="BJ45" i="22"/>
  <c r="P45" i="22" s="1"/>
  <c r="BF45" i="22"/>
  <c r="L45" i="22" s="1"/>
  <c r="BB45" i="22"/>
  <c r="H45" i="22" s="1"/>
  <c r="BQ45" i="22"/>
  <c r="W45" i="22" s="1"/>
  <c r="CG45" i="22"/>
  <c r="BD31" i="22"/>
  <c r="J31" i="22" s="1"/>
  <c r="BH31" i="22"/>
  <c r="N31" i="22" s="1"/>
  <c r="BL31" i="22"/>
  <c r="R31" i="22" s="1"/>
  <c r="BP31" i="22"/>
  <c r="V31" i="22" s="1"/>
  <c r="BT31" i="22"/>
  <c r="Z31" i="22" s="1"/>
  <c r="BX31" i="22"/>
  <c r="CB31" i="22"/>
  <c r="CF31" i="22"/>
  <c r="CJ31" i="22"/>
  <c r="CN31" i="22"/>
  <c r="BE31" i="22"/>
  <c r="K31" i="22" s="1"/>
  <c r="BI31" i="22"/>
  <c r="O31" i="22" s="1"/>
  <c r="BM31" i="22"/>
  <c r="S31" i="22" s="1"/>
  <c r="BQ31" i="22"/>
  <c r="W31" i="22" s="1"/>
  <c r="BU31" i="22"/>
  <c r="AA31" i="22" s="1"/>
  <c r="BY31" i="22"/>
  <c r="CC31" i="22"/>
  <c r="CG31" i="22"/>
  <c r="CK31" i="22"/>
  <c r="CO31" i="22"/>
  <c r="BB31" i="22"/>
  <c r="H31" i="22" s="1"/>
  <c r="BF31" i="22"/>
  <c r="L31" i="22" s="1"/>
  <c r="BJ31" i="22"/>
  <c r="P31" i="22" s="1"/>
  <c r="BN31" i="22"/>
  <c r="T31" i="22" s="1"/>
  <c r="BR31" i="22"/>
  <c r="X31" i="22" s="1"/>
  <c r="BV31" i="22"/>
  <c r="BZ31" i="22"/>
  <c r="CD31" i="22"/>
  <c r="CH31" i="22"/>
  <c r="AN20" i="21"/>
  <c r="AM20" i="21"/>
  <c r="AL20" i="21"/>
  <c r="AO20" i="21"/>
  <c r="K19" i="21" s="1"/>
  <c r="CO39" i="21"/>
  <c r="CK39" i="21"/>
  <c r="CG39" i="21"/>
  <c r="CC39" i="21"/>
  <c r="BY39" i="21"/>
  <c r="BU39" i="21"/>
  <c r="AA39" i="21" s="1"/>
  <c r="BQ39" i="21"/>
  <c r="W39" i="21" s="1"/>
  <c r="BM39" i="21"/>
  <c r="S39" i="21" s="1"/>
  <c r="BI39" i="21"/>
  <c r="O39" i="21" s="1"/>
  <c r="BE39" i="21"/>
  <c r="K39" i="21" s="1"/>
  <c r="CN39" i="21"/>
  <c r="CJ39" i="21"/>
  <c r="CF39" i="21"/>
  <c r="CB39" i="21"/>
  <c r="BX39" i="21"/>
  <c r="BT39" i="21"/>
  <c r="Z39" i="21" s="1"/>
  <c r="BP39" i="21"/>
  <c r="V39" i="21" s="1"/>
  <c r="BL39" i="21"/>
  <c r="R39" i="21" s="1"/>
  <c r="BH39" i="21"/>
  <c r="N39" i="21" s="1"/>
  <c r="BD39" i="21"/>
  <c r="J39" i="21" s="1"/>
  <c r="CM39" i="21"/>
  <c r="CI39" i="21"/>
  <c r="CE39" i="21"/>
  <c r="CA39" i="21"/>
  <c r="BW39" i="21"/>
  <c r="BS39" i="21"/>
  <c r="Y39" i="21" s="1"/>
  <c r="BO39" i="21"/>
  <c r="U39" i="21" s="1"/>
  <c r="BK39" i="21"/>
  <c r="Q39" i="21" s="1"/>
  <c r="BG39" i="21"/>
  <c r="M39" i="21" s="1"/>
  <c r="BC39" i="21"/>
  <c r="I39" i="21" s="1"/>
  <c r="BZ39" i="21"/>
  <c r="BJ39" i="21"/>
  <c r="P39" i="21" s="1"/>
  <c r="CL39" i="21"/>
  <c r="BV39" i="21"/>
  <c r="BF39" i="21"/>
  <c r="L39" i="21" s="1"/>
  <c r="CH39" i="21"/>
  <c r="BR39" i="21"/>
  <c r="X39" i="21" s="1"/>
  <c r="BB39" i="21"/>
  <c r="H39" i="21" s="1"/>
  <c r="CN45" i="21"/>
  <c r="CJ45" i="21"/>
  <c r="CF45" i="21"/>
  <c r="CB45" i="21"/>
  <c r="BX45" i="21"/>
  <c r="BT45" i="21"/>
  <c r="Z45" i="21" s="1"/>
  <c r="BP45" i="21"/>
  <c r="V45" i="21" s="1"/>
  <c r="BL45" i="21"/>
  <c r="R45" i="21" s="1"/>
  <c r="BH45" i="21"/>
  <c r="N45" i="21" s="1"/>
  <c r="BD45" i="21"/>
  <c r="J45" i="21" s="1"/>
  <c r="CM45" i="21"/>
  <c r="CI45" i="21"/>
  <c r="CE45" i="21"/>
  <c r="CA45" i="21"/>
  <c r="BW45" i="21"/>
  <c r="BS45" i="21"/>
  <c r="Y45" i="21" s="1"/>
  <c r="BO45" i="21"/>
  <c r="U45" i="21" s="1"/>
  <c r="BK45" i="21"/>
  <c r="Q45" i="21" s="1"/>
  <c r="BG45" i="21"/>
  <c r="M45" i="21" s="1"/>
  <c r="BC45" i="21"/>
  <c r="I45" i="21" s="1"/>
  <c r="CL45" i="21"/>
  <c r="CH45" i="21"/>
  <c r="CD45" i="21"/>
  <c r="BZ45" i="21"/>
  <c r="BV45" i="21"/>
  <c r="BR45" i="21"/>
  <c r="X45" i="21" s="1"/>
  <c r="BN45" i="21"/>
  <c r="T45" i="21" s="1"/>
  <c r="BJ45" i="21"/>
  <c r="P45" i="21" s="1"/>
  <c r="BF45" i="21"/>
  <c r="L45" i="21" s="1"/>
  <c r="BB45" i="21"/>
  <c r="H45" i="21" s="1"/>
  <c r="CC45" i="21"/>
  <c r="BM45" i="21"/>
  <c r="S45" i="21" s="1"/>
  <c r="CO45" i="21"/>
  <c r="BY45" i="21"/>
  <c r="BI45" i="21"/>
  <c r="O45" i="21" s="1"/>
  <c r="CK45" i="21"/>
  <c r="BU45" i="21"/>
  <c r="AA45" i="21" s="1"/>
  <c r="BE45" i="21"/>
  <c r="K45" i="21" s="1"/>
  <c r="BN39" i="21"/>
  <c r="T39" i="21" s="1"/>
  <c r="BQ45" i="21"/>
  <c r="W45" i="21" s="1"/>
  <c r="BL25" i="21"/>
  <c r="R25" i="21" s="1"/>
  <c r="BG33" i="21"/>
  <c r="M33" i="21" s="1"/>
  <c r="BW33" i="21"/>
  <c r="CM33" i="21"/>
  <c r="CM25" i="21"/>
  <c r="CI25" i="21"/>
  <c r="CE25" i="21"/>
  <c r="CA25" i="21"/>
  <c r="BW25" i="21"/>
  <c r="BS25" i="21"/>
  <c r="Y25" i="21" s="1"/>
  <c r="BO25" i="21"/>
  <c r="U25" i="21" s="1"/>
  <c r="BK25" i="21"/>
  <c r="Q25" i="21" s="1"/>
  <c r="BG25" i="21"/>
  <c r="M25" i="21" s="1"/>
  <c r="BC25" i="21"/>
  <c r="I25" i="21" s="1"/>
  <c r="CL25" i="21"/>
  <c r="CH25" i="21"/>
  <c r="CD25" i="21"/>
  <c r="BZ25" i="21"/>
  <c r="BV25" i="21"/>
  <c r="BR25" i="21"/>
  <c r="X25" i="21" s="1"/>
  <c r="BN25" i="21"/>
  <c r="T25" i="21" s="1"/>
  <c r="BJ25" i="21"/>
  <c r="P25" i="21" s="1"/>
  <c r="BF25" i="21"/>
  <c r="L25" i="21" s="1"/>
  <c r="BB25" i="21"/>
  <c r="H25" i="21" s="1"/>
  <c r="CO25" i="21"/>
  <c r="CK25" i="21"/>
  <c r="CG25" i="21"/>
  <c r="CC25" i="21"/>
  <c r="BY25" i="21"/>
  <c r="BU25" i="21"/>
  <c r="AA25" i="21" s="1"/>
  <c r="BQ25" i="21"/>
  <c r="W25" i="21" s="1"/>
  <c r="BM25" i="21"/>
  <c r="S25" i="21" s="1"/>
  <c r="BI25" i="21"/>
  <c r="O25" i="21" s="1"/>
  <c r="BE25" i="21"/>
  <c r="K25" i="21" s="1"/>
  <c r="BP25" i="21"/>
  <c r="V25" i="21" s="1"/>
  <c r="CF25" i="21"/>
  <c r="BK33" i="21"/>
  <c r="Q33" i="21" s="1"/>
  <c r="CL33" i="21"/>
  <c r="CH33" i="21"/>
  <c r="CD33" i="21"/>
  <c r="BZ33" i="21"/>
  <c r="BV33" i="21"/>
  <c r="BR33" i="21"/>
  <c r="X33" i="21" s="1"/>
  <c r="BN33" i="21"/>
  <c r="T33" i="21" s="1"/>
  <c r="BJ33" i="21"/>
  <c r="P33" i="21" s="1"/>
  <c r="BF33" i="21"/>
  <c r="L33" i="21" s="1"/>
  <c r="BB33" i="21"/>
  <c r="H33" i="21" s="1"/>
  <c r="CO33" i="21"/>
  <c r="CK33" i="21"/>
  <c r="CG33" i="21"/>
  <c r="CC33" i="21"/>
  <c r="BY33" i="21"/>
  <c r="BU33" i="21"/>
  <c r="AA33" i="21" s="1"/>
  <c r="BQ33" i="21"/>
  <c r="W33" i="21" s="1"/>
  <c r="BM33" i="21"/>
  <c r="S33" i="21" s="1"/>
  <c r="BI33" i="21"/>
  <c r="O33" i="21" s="1"/>
  <c r="BE33" i="21"/>
  <c r="K33" i="21" s="1"/>
  <c r="CN33" i="21"/>
  <c r="CJ33" i="21"/>
  <c r="CF33" i="21"/>
  <c r="CB33" i="21"/>
  <c r="BX33" i="21"/>
  <c r="BT33" i="21"/>
  <c r="Z33" i="21" s="1"/>
  <c r="BP33" i="21"/>
  <c r="V33" i="21" s="1"/>
  <c r="BL33" i="21"/>
  <c r="R33" i="21" s="1"/>
  <c r="BH33" i="21"/>
  <c r="N33" i="21" s="1"/>
  <c r="BD33" i="21"/>
  <c r="J33" i="21" s="1"/>
  <c r="BO33" i="21"/>
  <c r="U33" i="21" s="1"/>
  <c r="CE33" i="21"/>
  <c r="CN23" i="20"/>
  <c r="CJ23" i="20"/>
  <c r="CF23" i="20"/>
  <c r="CB23" i="20"/>
  <c r="BX23" i="20"/>
  <c r="BT23" i="20"/>
  <c r="BP23" i="20"/>
  <c r="BL23" i="20"/>
  <c r="BH23" i="20"/>
  <c r="BD23" i="20"/>
  <c r="CM23" i="20"/>
  <c r="CI23" i="20"/>
  <c r="CE23" i="20"/>
  <c r="CA23" i="20"/>
  <c r="BW23" i="20"/>
  <c r="BS23" i="20"/>
  <c r="BO23" i="20"/>
  <c r="BK23" i="20"/>
  <c r="BG23" i="20"/>
  <c r="BC23" i="20"/>
  <c r="CL23" i="20"/>
  <c r="CH23" i="20"/>
  <c r="CD23" i="20"/>
  <c r="BZ23" i="20"/>
  <c r="BV23" i="20"/>
  <c r="BR23" i="20"/>
  <c r="BN23" i="20"/>
  <c r="BJ23" i="20"/>
  <c r="BF23" i="20"/>
  <c r="BB23" i="20"/>
  <c r="CC23" i="20"/>
  <c r="BM23" i="20"/>
  <c r="CO23" i="20"/>
  <c r="BY23" i="20"/>
  <c r="BI23" i="20"/>
  <c r="CK23" i="20"/>
  <c r="BU23" i="20"/>
  <c r="BE23" i="20"/>
  <c r="BQ23" i="20"/>
  <c r="CM30" i="20"/>
  <c r="CI30" i="20"/>
  <c r="CE30" i="20"/>
  <c r="CA30" i="20"/>
  <c r="BW30" i="20"/>
  <c r="BS30" i="20"/>
  <c r="BO30" i="20"/>
  <c r="BK30" i="20"/>
  <c r="BG30" i="20"/>
  <c r="BC30" i="20"/>
  <c r="CL30" i="20"/>
  <c r="CH30" i="20"/>
  <c r="CD30" i="20"/>
  <c r="BZ30" i="20"/>
  <c r="BV30" i="20"/>
  <c r="BR30" i="20"/>
  <c r="BN30" i="20"/>
  <c r="BJ30" i="20"/>
  <c r="BF30" i="20"/>
  <c r="BB30" i="20"/>
  <c r="CO30" i="20"/>
  <c r="CK30" i="20"/>
  <c r="CG30" i="20"/>
  <c r="CC30" i="20"/>
  <c r="BY30" i="20"/>
  <c r="BU30" i="20"/>
  <c r="BQ30" i="20"/>
  <c r="BM30" i="20"/>
  <c r="BI30" i="20"/>
  <c r="BE30" i="20"/>
  <c r="BP30" i="20"/>
  <c r="CF30" i="20"/>
  <c r="CO44" i="20"/>
  <c r="CK44" i="20"/>
  <c r="CG44" i="20"/>
  <c r="CC44" i="20"/>
  <c r="BY44" i="20"/>
  <c r="BU44" i="20"/>
  <c r="BQ44" i="20"/>
  <c r="BM44" i="20"/>
  <c r="BI44" i="20"/>
  <c r="BE44" i="20"/>
  <c r="CN44" i="20"/>
  <c r="CJ44" i="20"/>
  <c r="CF44" i="20"/>
  <c r="CB44" i="20"/>
  <c r="BX44" i="20"/>
  <c r="BT44" i="20"/>
  <c r="BP44" i="20"/>
  <c r="BL44" i="20"/>
  <c r="BH44" i="20"/>
  <c r="BD44" i="20"/>
  <c r="CM44" i="20"/>
  <c r="CI44" i="20"/>
  <c r="CE44" i="20"/>
  <c r="CA44" i="20"/>
  <c r="BW44" i="20"/>
  <c r="BS44" i="20"/>
  <c r="BO44" i="20"/>
  <c r="BK44" i="20"/>
  <c r="BG44" i="20"/>
  <c r="BC44" i="20"/>
  <c r="BN44" i="20"/>
  <c r="CD44" i="20"/>
  <c r="BD30" i="20"/>
  <c r="BT30" i="20"/>
  <c r="CJ30" i="20"/>
  <c r="BB44" i="20"/>
  <c r="BR44" i="20"/>
  <c r="CH44" i="20"/>
  <c r="CO16" i="20"/>
  <c r="CK16" i="20"/>
  <c r="CG16" i="20"/>
  <c r="CC16" i="20"/>
  <c r="BY16" i="20"/>
  <c r="BU16" i="20"/>
  <c r="BQ16" i="20"/>
  <c r="BM16" i="20"/>
  <c r="BI16" i="20"/>
  <c r="BE16" i="20"/>
  <c r="CM16" i="20"/>
  <c r="CI16" i="20"/>
  <c r="CE16" i="20"/>
  <c r="CA16" i="20"/>
  <c r="BW16" i="20"/>
  <c r="BS16" i="20"/>
  <c r="BO16" i="20"/>
  <c r="BK16" i="20"/>
  <c r="BG16" i="20"/>
  <c r="BC16" i="20"/>
  <c r="BH16" i="20"/>
  <c r="BP16" i="20"/>
  <c r="BX16" i="20"/>
  <c r="CF16" i="20"/>
  <c r="CN16" i="20"/>
  <c r="BH30" i="20"/>
  <c r="BX30" i="20"/>
  <c r="CN30" i="20"/>
  <c r="BF44" i="20"/>
  <c r="BV44" i="20"/>
  <c r="CL44" i="20"/>
  <c r="BD37" i="20"/>
  <c r="BH37" i="20"/>
  <c r="BL37" i="20"/>
  <c r="BP37" i="20"/>
  <c r="BT37" i="20"/>
  <c r="BX37" i="20"/>
  <c r="CB37" i="20"/>
  <c r="CF37" i="20"/>
  <c r="CJ37" i="20"/>
  <c r="CN37" i="20"/>
  <c r="BE37" i="20"/>
  <c r="BI37" i="20"/>
  <c r="BM37" i="20"/>
  <c r="BQ37" i="20"/>
  <c r="BU37" i="20"/>
  <c r="BY37" i="20"/>
  <c r="CC37" i="20"/>
  <c r="CG37" i="20"/>
  <c r="CK37" i="20"/>
  <c r="CO37" i="20"/>
  <c r="BB37" i="20"/>
  <c r="BF37" i="20"/>
  <c r="BJ37" i="20"/>
  <c r="BN37" i="20"/>
  <c r="BR37" i="20"/>
  <c r="BV37" i="20"/>
  <c r="BZ37" i="20"/>
  <c r="CD37" i="20"/>
  <c r="CH37" i="20"/>
  <c r="R5" i="21" l="1"/>
  <c r="U8" i="16"/>
  <c r="O5" i="21"/>
  <c r="R8" i="16"/>
  <c r="P5" i="22"/>
  <c r="S8" i="16"/>
  <c r="S9" i="9"/>
  <c r="V8" i="16"/>
  <c r="N5" i="22"/>
  <c r="Q8" i="16"/>
  <c r="S5" i="21"/>
  <c r="R5" i="20"/>
  <c r="R9" i="9"/>
  <c r="R5" i="22"/>
  <c r="S5" i="22"/>
  <c r="S5" i="20"/>
  <c r="P5" i="21"/>
  <c r="O9" i="9"/>
  <c r="O5" i="20"/>
  <c r="P9" i="9"/>
  <c r="P5" i="20"/>
  <c r="N9" i="9"/>
  <c r="N5" i="20"/>
  <c r="N5" i="21"/>
  <c r="O5" i="22"/>
  <c r="B8" i="17"/>
  <c r="AB17" i="16"/>
  <c r="Z17" i="16"/>
  <c r="W17" i="16"/>
  <c r="T17" i="16"/>
  <c r="S17" i="16"/>
  <c r="Q17" i="16"/>
  <c r="O17" i="16"/>
  <c r="R17" i="16"/>
  <c r="P17" i="16"/>
  <c r="N17" i="16"/>
  <c r="M17" i="16"/>
  <c r="L17" i="16"/>
  <c r="K17" i="16"/>
  <c r="J17" i="16"/>
  <c r="I17" i="16"/>
  <c r="H17" i="16"/>
  <c r="G17" i="16"/>
  <c r="F17" i="16"/>
  <c r="E17" i="16"/>
  <c r="D17" i="16"/>
  <c r="C17" i="16"/>
  <c r="Z46" i="9"/>
  <c r="G31" i="17"/>
  <c r="G30" i="17"/>
  <c r="AB46" i="9"/>
  <c r="AA46" i="9"/>
  <c r="Y46" i="9"/>
  <c r="X46" i="9"/>
  <c r="W46" i="9"/>
  <c r="V46" i="9"/>
  <c r="U46" i="9"/>
  <c r="T46" i="9"/>
  <c r="S46" i="9"/>
  <c r="R46" i="9"/>
  <c r="Q46" i="9"/>
  <c r="P46" i="9"/>
  <c r="O46" i="9"/>
  <c r="N46" i="9"/>
  <c r="M46" i="9"/>
  <c r="L46" i="9"/>
  <c r="K46" i="9"/>
  <c r="J46" i="9"/>
  <c r="I46" i="9"/>
  <c r="AB45" i="9"/>
  <c r="AA45" i="9"/>
  <c r="Z45" i="9"/>
  <c r="Y45" i="9"/>
  <c r="X45" i="9"/>
  <c r="W45" i="9"/>
  <c r="V45" i="9"/>
  <c r="U45" i="9"/>
  <c r="T45" i="9"/>
  <c r="S45" i="9"/>
  <c r="R45" i="9"/>
  <c r="Q45" i="9"/>
  <c r="P45" i="9"/>
  <c r="O45" i="9"/>
  <c r="N45" i="9"/>
  <c r="M45" i="9"/>
  <c r="L45" i="9"/>
  <c r="K45" i="9"/>
  <c r="J45" i="9"/>
  <c r="AB42" i="9"/>
  <c r="AA42" i="9"/>
  <c r="Z42" i="9"/>
  <c r="Y42" i="9"/>
  <c r="X42" i="9"/>
  <c r="W42" i="9"/>
  <c r="V42" i="9"/>
  <c r="U42" i="9"/>
  <c r="T42" i="9"/>
  <c r="S42" i="9"/>
  <c r="R42" i="9"/>
  <c r="Q42" i="9"/>
  <c r="P42" i="9"/>
  <c r="O42" i="9"/>
  <c r="N42" i="9"/>
  <c r="M42" i="9"/>
  <c r="L42" i="9"/>
  <c r="K42" i="9"/>
  <c r="J42" i="9"/>
  <c r="I42" i="9"/>
  <c r="I45" i="9"/>
  <c r="Z44" i="9"/>
  <c r="X44" i="9"/>
  <c r="U44" i="9"/>
  <c r="R44" i="9"/>
  <c r="O44" i="9"/>
  <c r="R43" i="9"/>
  <c r="Q43" i="9"/>
  <c r="O43" i="9"/>
  <c r="N43" i="9"/>
  <c r="L43" i="9"/>
  <c r="K43" i="9"/>
  <c r="I43" i="9"/>
  <c r="AA40" i="9"/>
  <c r="Z40" i="9"/>
  <c r="X40" i="9"/>
  <c r="W40" i="9"/>
  <c r="U40" i="9"/>
  <c r="T40" i="9"/>
  <c r="R40" i="9"/>
  <c r="J40" i="9"/>
  <c r="I40" i="9"/>
  <c r="U13" i="9"/>
  <c r="T13" i="9"/>
  <c r="AV43" i="9"/>
  <c r="N44" i="9" s="1"/>
  <c r="AU43" i="9"/>
  <c r="M44" i="9" s="1"/>
  <c r="AT43" i="9"/>
  <c r="L44" i="9" s="1"/>
  <c r="AS43" i="9"/>
  <c r="K44" i="9" s="1"/>
  <c r="AR43" i="9"/>
  <c r="J44" i="9" s="1"/>
  <c r="AQ43" i="9"/>
  <c r="I44" i="9" s="1"/>
  <c r="AZ41" i="9"/>
  <c r="BA41" i="9" s="1"/>
  <c r="AO39" i="9"/>
  <c r="AN39" i="9"/>
  <c r="AV34" i="9"/>
  <c r="N35" i="9" s="1"/>
  <c r="AU34" i="9"/>
  <c r="M35" i="9" s="1"/>
  <c r="AT34" i="9"/>
  <c r="L35" i="9" s="1"/>
  <c r="AS34" i="9"/>
  <c r="K35" i="9" s="1"/>
  <c r="AR34" i="9"/>
  <c r="J35" i="9" s="1"/>
  <c r="AQ34" i="9"/>
  <c r="I35" i="9" s="1"/>
  <c r="AZ32" i="9"/>
  <c r="BA32" i="9" s="1"/>
  <c r="AO30" i="9"/>
  <c r="AN30" i="9"/>
  <c r="AV25" i="9"/>
  <c r="N26" i="9" s="1"/>
  <c r="AU25" i="9"/>
  <c r="M26" i="9" s="1"/>
  <c r="AT25" i="9"/>
  <c r="L26" i="9" s="1"/>
  <c r="AS25" i="9"/>
  <c r="K26" i="9" s="1"/>
  <c r="AR25" i="9"/>
  <c r="J26" i="9" s="1"/>
  <c r="AQ25" i="9"/>
  <c r="I26" i="9" s="1"/>
  <c r="AZ23" i="9"/>
  <c r="BA23" i="9" s="1"/>
  <c r="AO21" i="9"/>
  <c r="AN21" i="9"/>
  <c r="AB19" i="9"/>
  <c r="AA19" i="9"/>
  <c r="Z19" i="9"/>
  <c r="Y19" i="9"/>
  <c r="X19" i="9"/>
  <c r="W19" i="9"/>
  <c r="V19" i="9"/>
  <c r="U19" i="9"/>
  <c r="T19" i="9"/>
  <c r="S19" i="9"/>
  <c r="R19" i="9"/>
  <c r="Q19" i="9"/>
  <c r="P19" i="9"/>
  <c r="O19" i="9"/>
  <c r="N19" i="9"/>
  <c r="M19" i="9"/>
  <c r="L19" i="9"/>
  <c r="K19" i="9"/>
  <c r="J19" i="9"/>
  <c r="I19" i="9"/>
  <c r="AB18" i="9"/>
  <c r="AA18" i="9"/>
  <c r="Z18" i="9"/>
  <c r="Y18" i="9"/>
  <c r="X18" i="9"/>
  <c r="W18" i="9"/>
  <c r="V18" i="9"/>
  <c r="U18" i="9"/>
  <c r="T18" i="9"/>
  <c r="S18" i="9"/>
  <c r="R18" i="9"/>
  <c r="Q18" i="9"/>
  <c r="P18" i="9"/>
  <c r="O18" i="9"/>
  <c r="N18" i="9"/>
  <c r="M18" i="9"/>
  <c r="L18" i="9"/>
  <c r="K18" i="9"/>
  <c r="J18" i="9"/>
  <c r="I18" i="9"/>
  <c r="I17" i="9"/>
  <c r="N17" i="9"/>
  <c r="M17" i="9"/>
  <c r="L17" i="9"/>
  <c r="K17" i="9"/>
  <c r="J17" i="9"/>
  <c r="AC17" i="9"/>
  <c r="Z17" i="9"/>
  <c r="X17" i="9"/>
  <c r="U17" i="9"/>
  <c r="R17" i="9"/>
  <c r="O17" i="9"/>
  <c r="AB15" i="9"/>
  <c r="AA15" i="9"/>
  <c r="Z15" i="9"/>
  <c r="Y15" i="9"/>
  <c r="X15" i="9"/>
  <c r="W15" i="9"/>
  <c r="V15" i="9"/>
  <c r="U15" i="9"/>
  <c r="T15" i="9"/>
  <c r="S15" i="9"/>
  <c r="R15" i="9"/>
  <c r="Q15" i="9"/>
  <c r="P15" i="9"/>
  <c r="O15" i="9"/>
  <c r="N15" i="9"/>
  <c r="M15" i="9"/>
  <c r="L15" i="9"/>
  <c r="K15" i="9"/>
  <c r="J15" i="9"/>
  <c r="I15" i="9"/>
  <c r="R16" i="9"/>
  <c r="Q16" i="9"/>
  <c r="O16" i="9"/>
  <c r="N16" i="9"/>
  <c r="L16" i="9"/>
  <c r="K16" i="9"/>
  <c r="I16" i="9"/>
  <c r="AZ14" i="9"/>
  <c r="BA14" i="9" s="1"/>
  <c r="AA13" i="9"/>
  <c r="Z13" i="9"/>
  <c r="X13" i="9"/>
  <c r="W13" i="9"/>
  <c r="J13" i="9"/>
  <c r="R13" i="9"/>
  <c r="AO12" i="9"/>
  <c r="AN12" i="9"/>
  <c r="W12" i="16" l="1"/>
  <c r="G22" i="15" s="1"/>
  <c r="CM41" i="9"/>
  <c r="CI41" i="9"/>
  <c r="CE41" i="9"/>
  <c r="CA41" i="9"/>
  <c r="BW41" i="9"/>
  <c r="BS41" i="9"/>
  <c r="Z41" i="9" s="1"/>
  <c r="BO41" i="9"/>
  <c r="V41" i="9" s="1"/>
  <c r="BK41" i="9"/>
  <c r="R41" i="9" s="1"/>
  <c r="BG41" i="9"/>
  <c r="N41" i="9" s="1"/>
  <c r="BC41" i="9"/>
  <c r="J41" i="9" s="1"/>
  <c r="CO41" i="9"/>
  <c r="CK41" i="9"/>
  <c r="CG41" i="9"/>
  <c r="CC41" i="9"/>
  <c r="BY41" i="9"/>
  <c r="BU41" i="9"/>
  <c r="AB41" i="9" s="1"/>
  <c r="BM41" i="9"/>
  <c r="T41" i="9" s="1"/>
  <c r="BI41" i="9"/>
  <c r="P41" i="9" s="1"/>
  <c r="BL41" i="9"/>
  <c r="S41" i="9" s="1"/>
  <c r="CL41" i="9"/>
  <c r="CH41" i="9"/>
  <c r="CD41" i="9"/>
  <c r="BZ41" i="9"/>
  <c r="BV41" i="9"/>
  <c r="BR41" i="9"/>
  <c r="Y41" i="9" s="1"/>
  <c r="BN41" i="9"/>
  <c r="U41" i="9" s="1"/>
  <c r="BJ41" i="9"/>
  <c r="Q41" i="9" s="1"/>
  <c r="BF41" i="9"/>
  <c r="M41" i="9" s="1"/>
  <c r="BB41" i="9"/>
  <c r="I41" i="9" s="1"/>
  <c r="BQ41" i="9"/>
  <c r="X41" i="9" s="1"/>
  <c r="BE41" i="9"/>
  <c r="L41" i="9" s="1"/>
  <c r="CN41" i="9"/>
  <c r="CJ41" i="9"/>
  <c r="CF41" i="9"/>
  <c r="CB41" i="9"/>
  <c r="BX41" i="9"/>
  <c r="BT41" i="9"/>
  <c r="AA41" i="9" s="1"/>
  <c r="BP41" i="9"/>
  <c r="W41" i="9" s="1"/>
  <c r="BH41" i="9"/>
  <c r="O41" i="9" s="1"/>
  <c r="BD41" i="9"/>
  <c r="K41" i="9" s="1"/>
  <c r="CM32" i="9"/>
  <c r="CI32" i="9"/>
  <c r="CE32" i="9"/>
  <c r="CA32" i="9"/>
  <c r="BW32" i="9"/>
  <c r="BS32" i="9"/>
  <c r="Z32" i="9" s="1"/>
  <c r="BO32" i="9"/>
  <c r="V32" i="9" s="1"/>
  <c r="BK32" i="9"/>
  <c r="R32" i="9" s="1"/>
  <c r="BG32" i="9"/>
  <c r="N32" i="9" s="1"/>
  <c r="BC32" i="9"/>
  <c r="J32" i="9" s="1"/>
  <c r="BL32" i="9"/>
  <c r="S32" i="9" s="1"/>
  <c r="CL32" i="9"/>
  <c r="CH32" i="9"/>
  <c r="CD32" i="9"/>
  <c r="BZ32" i="9"/>
  <c r="BV32" i="9"/>
  <c r="BR32" i="9"/>
  <c r="Y32" i="9" s="1"/>
  <c r="BN32" i="9"/>
  <c r="U32" i="9" s="1"/>
  <c r="BJ32" i="9"/>
  <c r="Q32" i="9" s="1"/>
  <c r="BF32" i="9"/>
  <c r="M32" i="9" s="1"/>
  <c r="BB32" i="9"/>
  <c r="I32" i="9" s="1"/>
  <c r="CN32" i="9"/>
  <c r="CJ32" i="9"/>
  <c r="CF32" i="9"/>
  <c r="CB32" i="9"/>
  <c r="BX32" i="9"/>
  <c r="BT32" i="9"/>
  <c r="AA32" i="9" s="1"/>
  <c r="BP32" i="9"/>
  <c r="W32" i="9" s="1"/>
  <c r="BD32" i="9"/>
  <c r="K32" i="9" s="1"/>
  <c r="CO32" i="9"/>
  <c r="CK32" i="9"/>
  <c r="CG32" i="9"/>
  <c r="CC32" i="9"/>
  <c r="BY32" i="9"/>
  <c r="BU32" i="9"/>
  <c r="AB32" i="9" s="1"/>
  <c r="BQ32" i="9"/>
  <c r="X32" i="9" s="1"/>
  <c r="BM32" i="9"/>
  <c r="T32" i="9" s="1"/>
  <c r="BI32" i="9"/>
  <c r="P32" i="9" s="1"/>
  <c r="BE32" i="9"/>
  <c r="L32" i="9" s="1"/>
  <c r="BH32" i="9"/>
  <c r="O32" i="9" s="1"/>
  <c r="CM23" i="9"/>
  <c r="CI23" i="9"/>
  <c r="CE23" i="9"/>
  <c r="CA23" i="9"/>
  <c r="BW23" i="9"/>
  <c r="BS23" i="9"/>
  <c r="Z23" i="9" s="1"/>
  <c r="BO23" i="9"/>
  <c r="V23" i="9" s="1"/>
  <c r="BK23" i="9"/>
  <c r="R23" i="9" s="1"/>
  <c r="BG23" i="9"/>
  <c r="N23" i="9" s="1"/>
  <c r="BC23" i="9"/>
  <c r="J23" i="9" s="1"/>
  <c r="BT23" i="9"/>
  <c r="AA23" i="9" s="1"/>
  <c r="BH23" i="9"/>
  <c r="O23" i="9" s="1"/>
  <c r="CL23" i="9"/>
  <c r="CH23" i="9"/>
  <c r="CD23" i="9"/>
  <c r="BZ23" i="9"/>
  <c r="BV23" i="9"/>
  <c r="BR23" i="9"/>
  <c r="Y23" i="9" s="1"/>
  <c r="BN23" i="9"/>
  <c r="U23" i="9" s="1"/>
  <c r="BJ23" i="9"/>
  <c r="Q23" i="9" s="1"/>
  <c r="BF23" i="9"/>
  <c r="M23" i="9" s="1"/>
  <c r="BB23" i="9"/>
  <c r="I23" i="9" s="1"/>
  <c r="CN23" i="9"/>
  <c r="CJ23" i="9"/>
  <c r="CF23" i="9"/>
  <c r="CB23" i="9"/>
  <c r="BX23" i="9"/>
  <c r="BP23" i="9"/>
  <c r="W23" i="9" s="1"/>
  <c r="BL23" i="9"/>
  <c r="S23" i="9" s="1"/>
  <c r="BD23" i="9"/>
  <c r="K23" i="9" s="1"/>
  <c r="CO23" i="9"/>
  <c r="CK23" i="9"/>
  <c r="CG23" i="9"/>
  <c r="CC23" i="9"/>
  <c r="BY23" i="9"/>
  <c r="BU23" i="9"/>
  <c r="AB23" i="9" s="1"/>
  <c r="BQ23" i="9"/>
  <c r="X23" i="9" s="1"/>
  <c r="BM23" i="9"/>
  <c r="T23" i="9" s="1"/>
  <c r="BI23" i="9"/>
  <c r="P23" i="9" s="1"/>
  <c r="BE23" i="9"/>
  <c r="L23" i="9" s="1"/>
  <c r="CO14" i="9"/>
  <c r="CK14" i="9"/>
  <c r="CG14" i="9"/>
  <c r="CC14" i="9"/>
  <c r="BY14" i="9"/>
  <c r="BU14" i="9"/>
  <c r="AB14" i="9" s="1"/>
  <c r="BQ14" i="9"/>
  <c r="X14" i="9" s="1"/>
  <c r="BM14" i="9"/>
  <c r="T14" i="9" s="1"/>
  <c r="BI14" i="9"/>
  <c r="P14" i="9" s="1"/>
  <c r="BE14" i="9"/>
  <c r="L14" i="9" s="1"/>
  <c r="BZ14" i="9"/>
  <c r="BN14" i="9"/>
  <c r="U14" i="9" s="1"/>
  <c r="BF14" i="9"/>
  <c r="M14" i="9" s="1"/>
  <c r="CN14" i="9"/>
  <c r="CJ14" i="9"/>
  <c r="CF14" i="9"/>
  <c r="CB14" i="9"/>
  <c r="BX14" i="9"/>
  <c r="BT14" i="9"/>
  <c r="AA14" i="9" s="1"/>
  <c r="BP14" i="9"/>
  <c r="W14" i="9" s="1"/>
  <c r="BL14" i="9"/>
  <c r="S14" i="9" s="1"/>
  <c r="BH14" i="9"/>
  <c r="O14" i="9" s="1"/>
  <c r="BD14" i="9"/>
  <c r="K14" i="9" s="1"/>
  <c r="CM14" i="9"/>
  <c r="CI14" i="9"/>
  <c r="CE14" i="9"/>
  <c r="CA14" i="9"/>
  <c r="BW14" i="9"/>
  <c r="BS14" i="9"/>
  <c r="Z14" i="9" s="1"/>
  <c r="BO14" i="9"/>
  <c r="V14" i="9" s="1"/>
  <c r="BK14" i="9"/>
  <c r="R14" i="9" s="1"/>
  <c r="BG14" i="9"/>
  <c r="N14" i="9" s="1"/>
  <c r="BC14" i="9"/>
  <c r="J14" i="9" s="1"/>
  <c r="CL14" i="9"/>
  <c r="CH14" i="9"/>
  <c r="CD14" i="9"/>
  <c r="BV14" i="9"/>
  <c r="BR14" i="9"/>
  <c r="Y14" i="9" s="1"/>
  <c r="BJ14" i="9"/>
  <c r="Q14" i="9" s="1"/>
  <c r="BB14" i="9"/>
  <c r="I1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神戸支部04</author>
    <author>kobenishi</author>
    <author>宅建協会 神戸西支部</author>
  </authors>
  <commentList>
    <comment ref="AQ21" authorId="0" shapeId="0" xr:uid="{E235F143-2B49-43F4-AE28-FC2A741C845A}">
      <text>
        <r>
          <rPr>
            <sz val="11"/>
            <color indexed="81"/>
            <rFont val="MS P ゴシック"/>
            <family val="3"/>
            <charset val="128"/>
          </rPr>
          <t>ファクシミリ番号もしくはメールアドレスのいずれかを記載　令和7年1月20日以降</t>
        </r>
      </text>
    </comment>
    <comment ref="AR24" authorId="1" shapeId="0" xr:uid="{B1E431AD-7130-4BEC-81F1-DB7A50F3C2C0}">
      <text>
        <r>
          <rPr>
            <sz val="11"/>
            <color indexed="81"/>
            <rFont val="MS P ゴシック"/>
            <family val="3"/>
            <charset val="128"/>
          </rPr>
          <t>新規申請の場合は記入不要</t>
        </r>
      </text>
    </comment>
    <comment ref="AH36" authorId="2" shapeId="0" xr:uid="{C5E08E7A-C0B2-4978-AED0-527001219D98}">
      <text>
        <r>
          <rPr>
            <sz val="11"/>
            <color indexed="81"/>
            <rFont val="MS P ゴシック"/>
            <family val="3"/>
            <charset val="128"/>
          </rPr>
          <t>自動入力のため入力不要</t>
        </r>
      </text>
    </comment>
    <comment ref="AH40" authorId="1" shapeId="0" xr:uid="{4BAF2D27-4608-4DAE-B73A-370DAC2E9711}">
      <text>
        <r>
          <rPr>
            <sz val="11"/>
            <color indexed="81"/>
            <rFont val="MS P ゴシック"/>
            <family val="3"/>
            <charset val="128"/>
          </rPr>
          <t>個人免許業者は不要</t>
        </r>
      </text>
    </comment>
    <comment ref="AN40" authorId="1" shapeId="0" xr:uid="{8472C8A3-68AF-429D-AB76-1C390C235853}">
      <text>
        <r>
          <rPr>
            <sz val="11"/>
            <color indexed="81"/>
            <rFont val="MS P ゴシック"/>
            <family val="3"/>
            <charset val="128"/>
          </rPr>
          <t>取引士である場合は登録番号を入力</t>
        </r>
      </text>
    </comment>
    <comment ref="AH47" authorId="1" shapeId="0" xr:uid="{964AE900-A556-47DE-BEA5-8168F6A98115}">
      <text>
        <r>
          <rPr>
            <sz val="11"/>
            <color indexed="81"/>
            <rFont val="MS P ゴシック"/>
            <family val="3"/>
            <charset val="128"/>
          </rPr>
          <t>宅建業以外の主な兼業を選択。兼業がない場合は「兼業なし」を選択
※該当無き場合は、14その他　を選択し備考欄に業種を記入</t>
        </r>
      </text>
    </comment>
    <comment ref="AM47" authorId="1" shapeId="0" xr:uid="{89420F97-A33A-4E78-B155-EBC82100D7F9}">
      <text>
        <r>
          <rPr>
            <sz val="11"/>
            <color indexed="81"/>
            <rFont val="MS P ゴシック"/>
            <family val="3"/>
            <charset val="128"/>
          </rPr>
          <t>個人の場合は記入不要</t>
        </r>
      </text>
    </comment>
    <comment ref="AV53" authorId="1" shapeId="0" xr:uid="{51658FC2-C67C-44AA-A3C7-A0269EFA6605}">
      <text>
        <r>
          <rPr>
            <sz val="11"/>
            <color indexed="81"/>
            <rFont val="MS P ゴシック"/>
            <family val="3"/>
            <charset val="128"/>
          </rPr>
          <t>最初の免許日を記入
新規の場合は(予定)と追記する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kobenishi</author>
  </authors>
  <commentList>
    <comment ref="A3" authorId="0" shapeId="0" xr:uid="{47AFF05C-9D34-45EF-951F-A0D542327CFA}">
      <text>
        <r>
          <rPr>
            <sz val="11"/>
            <color indexed="81"/>
            <rFont val="MS P ゴシック"/>
            <family val="3"/>
            <charset val="128"/>
          </rPr>
          <t>個人免許のみ必要</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kobenishi-k</author>
    <author>kobenishi</author>
  </authors>
  <commentList>
    <comment ref="F5" authorId="0" shapeId="0" xr:uid="{32F98184-2B65-4ED4-BEA2-F61BB4A5360F}">
      <text>
        <r>
          <rPr>
            <sz val="11"/>
            <color indexed="81"/>
            <rFont val="MS P ゴシック"/>
            <family val="3"/>
            <charset val="128"/>
          </rPr>
          <t>契約書の内容通りに記載※記入例参照</t>
        </r>
      </text>
    </comment>
    <comment ref="N10" authorId="1" shapeId="0" xr:uid="{87A7263A-824C-497C-BC06-8766AA6651A6}">
      <text>
        <r>
          <rPr>
            <sz val="10"/>
            <color indexed="81"/>
            <rFont val="ＭＳ Ｐゴシック"/>
            <family val="3"/>
            <charset val="128"/>
          </rPr>
          <t>　</t>
        </r>
        <r>
          <rPr>
            <sz val="11"/>
            <color indexed="81"/>
            <rFont val="ＭＳ Ｐゴシック"/>
            <family val="3"/>
            <charset val="128"/>
          </rPr>
          <t xml:space="preserve">記入例
　　　　　　　　　　　　　　　　  　　　　　事務所の所有者が申請者と異なる場合
　　事　項　　　　　　　 所有者　　　契約相手  　 契約日 　 契約期間　   契約形態    用途
（事務所名）　
　　本店　　　　　　　　宅建一郎           </t>
        </r>
        <r>
          <rPr>
            <u/>
            <sz val="11"/>
            <color indexed="81"/>
            <rFont val="ＭＳ Ｐゴシック"/>
            <family val="3"/>
            <charset val="128"/>
          </rPr>
          <t xml:space="preserve">  個人及び法人所有の場合は所有者欄のみ記載</t>
        </r>
        <r>
          <rPr>
            <sz val="11"/>
            <color indexed="81"/>
            <rFont val="ＭＳ Ｐゴシック"/>
            <family val="3"/>
            <charset val="128"/>
          </rPr>
          <t xml:space="preserve">
（所在地）
神戸市中央区
北長狭通5-526
（事務所名）
　神戸西店　　　　　　宅建(株)　　　　　　　　　　平成29年　 平成29年　　 賃貸借　　事務所
（所在地）　　　　　　代表取締役　　　　　　　　　4月1日　  　4月1日～
神戸市須磨区　　　　宅建一郎　　 　同左　　　　　　　 　 　 平成31年
中落合2-2-5-703　　　　　　　　　　　　　　　　　　　　　　　 　3月31日
　　　　　　　　　　　　　　　　　　　　　　　　　　　　　　　　　　  　（以降2年毎
　　　　　　　　　　　　　　　　　　　　　　　　　　　　　　　　　　　 　　自動更新）
※契約期間について・・・賃貸借契約等の場合は、契約日、契約書に記載の契約期間を
　　　　　　　　　　　　　　　そのまま記入。契約期間終了後の更新の有無についても記入。
※確認書類の提出について
　　①自己所有（法人名義もしくは個人の代表者名義）
　　　　所有の確認できるもの（建物の登記簿または固定資産税通知書等の写し）
　　②法人の代表者個人の所有
　　　　法人と代表者との賃貸契約書の写し及び代表者個人所有の確認できるものの写し
　　③賃貸借
　　　賃貸借契約書の写し
　　④その他
　　　事務局に直接お問い合わせ下さい。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kobenishi</author>
  </authors>
  <commentList>
    <comment ref="B4" authorId="0" shapeId="0" xr:uid="{10252AB4-7A11-4B5E-9383-10E6BAB548CA}">
      <text>
        <r>
          <rPr>
            <sz val="11"/>
            <color indexed="81"/>
            <rFont val="ＭＳ Ｐゴシック"/>
            <family val="3"/>
            <charset val="128"/>
          </rPr>
          <t>住所地図等をコピーしたもの、パソコンからダウンロードしたものなどを貼り付けても可。または手書したものでも可。事務所の位置がわかるように朱印をすること。最寄りの公共の交通機関を付し、事務所までの所要時間も記入。</t>
        </r>
      </text>
    </comment>
    <comment ref="B8" authorId="0" shapeId="0" xr:uid="{62C3571E-AA34-4F50-A59A-ECDD5A002FC1}">
      <text>
        <r>
          <rPr>
            <sz val="14"/>
            <color indexed="81"/>
            <rFont val="ＭＳ Ｐゴシック"/>
            <family val="3"/>
            <charset val="128"/>
          </rPr>
          <t>画像挿入可能</t>
        </r>
      </text>
    </comment>
    <comment ref="M21" authorId="0" shapeId="0" xr:uid="{00000000-0006-0000-0A00-000002000000}">
      <text>
        <r>
          <rPr>
            <sz val="11"/>
            <color indexed="81"/>
            <rFont val="ＭＳ Ｐゴシック"/>
            <family val="3"/>
            <charset val="128"/>
          </rPr>
          <t>画像挿入してカラーコピー可
外部、内部共に写真が収まらない場合は
別紙追加して（A4サイズに画像2枚程度）
事務所全体が把握できるよう複数枚添付
住居の一部を事務所とする場合は
入口からの動線が明確にわかるものを添付
不明点は事務局に直接お問合せ下さい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kobenishi</author>
    <author>kobenishi-k</author>
    <author>宅建協会 神戸西支部</author>
  </authors>
  <commentList>
    <comment ref="A1" authorId="0" shapeId="0" xr:uid="{00000000-0006-0000-0B00-000001000000}">
      <text>
        <r>
          <rPr>
            <sz val="11"/>
            <color indexed="81"/>
            <rFont val="ＭＳ Ｐゴシック"/>
            <family val="3"/>
            <charset val="128"/>
          </rPr>
          <t xml:space="preserve">略歴書が必要な人
①代表者
②役員（会計参与、監査役含む）
③政令使用人
④相談役及び顧問
　　書き方見本参照　
</t>
        </r>
        <r>
          <rPr>
            <b/>
            <sz val="11"/>
            <color indexed="81"/>
            <rFont val="ＭＳ Ｐゴシック"/>
            <family val="3"/>
            <charset val="128"/>
          </rPr>
          <t>※専任取引士は別様式</t>
        </r>
      </text>
    </comment>
    <comment ref="B5" authorId="0" shapeId="0" xr:uid="{6C268779-3DDD-490E-9E56-6E63FB110207}">
      <text>
        <r>
          <rPr>
            <sz val="11"/>
            <color indexed="81"/>
            <rFont val="MS P ゴシック"/>
            <family val="3"/>
            <charset val="128"/>
          </rPr>
          <t>必要人数分コピーして作成してください</t>
        </r>
      </text>
    </comment>
    <comment ref="B9" authorId="0" shapeId="0" xr:uid="{00000000-0006-0000-0B00-000002000000}">
      <text>
        <r>
          <rPr>
            <sz val="11"/>
            <color indexed="81"/>
            <rFont val="ＭＳ Ｐゴシック"/>
            <family val="3"/>
            <charset val="128"/>
          </rPr>
          <t>役職名を記入し、常勤・非常勤の別を（）書きで記入</t>
        </r>
      </text>
    </comment>
    <comment ref="I9" authorId="1" shapeId="0" xr:uid="{22728286-CFC3-47F1-A821-3A60D0707434}">
      <text>
        <r>
          <rPr>
            <sz val="11"/>
            <color indexed="81"/>
            <rFont val="MS P ゴシック"/>
            <family val="3"/>
            <charset val="128"/>
          </rPr>
          <t>宅地建物取引士登録のある人は記入</t>
        </r>
      </text>
    </comment>
    <comment ref="B10" authorId="2" shapeId="0" xr:uid="{1C17C363-DFCC-49AC-B256-0A52E26AB4F0}">
      <text>
        <r>
          <rPr>
            <b/>
            <sz val="11"/>
            <color indexed="81"/>
            <rFont val="ＭＳ Ｐゴシック"/>
            <family val="3"/>
            <charset val="128"/>
          </rPr>
          <t>職歴の　　書き方　　　右記　　　　注意事項　　参照</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神戸支部04</author>
    <author>kobenishi</author>
    <author>宅建協会 神戸西支部</author>
  </authors>
  <commentList>
    <comment ref="A3" authorId="0" shapeId="0" xr:uid="{A44F5D91-F624-4E42-8F3E-489F13BFEECB}">
      <text>
        <r>
          <rPr>
            <b/>
            <sz val="16"/>
            <color indexed="81"/>
            <rFont val="ＭＳ Ｐゴシック"/>
            <family val="3"/>
            <charset val="128"/>
          </rPr>
          <t>専任取引士用</t>
        </r>
      </text>
    </comment>
    <comment ref="B5" authorId="1" shapeId="0" xr:uid="{19F6705C-978E-4A10-8381-576F2A79EADB}">
      <text>
        <r>
          <rPr>
            <sz val="11"/>
            <color indexed="81"/>
            <rFont val="MS P ゴシック"/>
            <family val="3"/>
            <charset val="128"/>
          </rPr>
          <t>必要人数分コピーして作成してください</t>
        </r>
      </text>
    </comment>
    <comment ref="B13" authorId="2" shapeId="0" xr:uid="{8E46948B-7987-4A22-B538-8248587B2016}">
      <text>
        <r>
          <rPr>
            <b/>
            <sz val="11"/>
            <color indexed="81"/>
            <rFont val="ＭＳ Ｐゴシック"/>
            <family val="3"/>
            <charset val="128"/>
          </rPr>
          <t>職歴の　　書き方　　　右記　　　　注意事項　　参照</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神戸支部04</author>
  </authors>
  <commentList>
    <comment ref="B5" authorId="0" shapeId="0" xr:uid="{1346E6FB-2060-4C85-873F-7DB74CA84E5E}">
      <text>
        <r>
          <rPr>
            <sz val="12"/>
            <color indexed="81"/>
            <rFont val="ＭＳ Ｐゴシック"/>
            <family val="3"/>
            <charset val="128"/>
          </rPr>
          <t xml:space="preserve">添付資料⑶の略歴書
代表者・役員
（監査役、非常勤含む）
</t>
        </r>
        <r>
          <rPr>
            <b/>
            <sz val="12"/>
            <color indexed="81"/>
            <rFont val="ＭＳ Ｐゴシック"/>
            <family val="3"/>
            <charset val="128"/>
          </rPr>
          <t>※専任取引士は不要</t>
        </r>
      </text>
    </comment>
    <comment ref="G42" authorId="0" shapeId="0" xr:uid="{4749D581-1BFC-4B50-AB11-51E984BF38DC}">
      <text>
        <r>
          <rPr>
            <sz val="14"/>
            <color indexed="81"/>
            <rFont val="MS P ゴシック"/>
            <family val="3"/>
            <charset val="128"/>
          </rPr>
          <t>代表者名</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kobenishi</author>
  </authors>
  <commentList>
    <comment ref="A2" authorId="0" shapeId="0" xr:uid="{82C5E58A-2384-4970-B1DC-1C6A58183C99}">
      <text>
        <r>
          <rPr>
            <sz val="11"/>
            <color indexed="81"/>
            <rFont val="MS P ゴシック"/>
            <family val="3"/>
            <charset val="128"/>
          </rPr>
          <t>個人免許のみ必要</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kobenishi-k</author>
  </authors>
  <commentList>
    <comment ref="O3" authorId="0" shapeId="0" xr:uid="{F5C309CD-E993-493E-9C45-9218CA49624B}">
      <text>
        <r>
          <rPr>
            <b/>
            <sz val="12"/>
            <color indexed="81"/>
            <rFont val="MS P ゴシック"/>
            <family val="3"/>
            <charset val="128"/>
          </rPr>
          <t>理由書の添付が必要な場合
①添付資料（１）第一面・第二面の宅地建物取引業経歴書に記載の
　過去5年間の業の実績において、一年以上実績がない場合には、
　その期間に対する弁明書（理由書）の添付が必要です。
　　内容例：実績がなかった期間、その理由、今後の対策等
　</t>
        </r>
        <r>
          <rPr>
            <sz val="12"/>
            <color indexed="81"/>
            <rFont val="MS P ゴシック"/>
            <family val="3"/>
            <charset val="128"/>
          </rPr>
          <t>※以下、宅地建物取引業法より抜粋
 　（免許の取消し） 
　　第６６条 　第１項
　　国土交通大臣又は都道府県知事は、その免許を受けた宅地建物取引業者
　　が次の各号のいずれかに該当する場合においては、当該免許を取り消さ
　　なければならない。
　　　～　略　～</t>
        </r>
        <r>
          <rPr>
            <b/>
            <sz val="12"/>
            <color indexed="81"/>
            <rFont val="MS P ゴシック"/>
            <family val="3"/>
            <charset val="128"/>
          </rPr>
          <t xml:space="preserve">
　　第６号 　</t>
        </r>
        <r>
          <rPr>
            <b/>
            <u/>
            <sz val="12"/>
            <color indexed="81"/>
            <rFont val="MS P ゴシック"/>
            <family val="3"/>
            <charset val="128"/>
          </rPr>
          <t xml:space="preserve">免許を受けてから一年以内に事業を開始せず、又は引き
</t>
        </r>
        <r>
          <rPr>
            <b/>
            <sz val="12"/>
            <color indexed="81"/>
            <rFont val="MS P ゴシック"/>
            <family val="3"/>
            <charset val="128"/>
          </rPr>
          <t>　　</t>
        </r>
        <r>
          <rPr>
            <b/>
            <u/>
            <sz val="12"/>
            <color indexed="81"/>
            <rFont val="MS P ゴシック"/>
            <family val="3"/>
            <charset val="128"/>
          </rPr>
          <t>続いて一年以上事業を休止したとき</t>
        </r>
        <r>
          <rPr>
            <b/>
            <sz val="12"/>
            <color indexed="81"/>
            <rFont val="MS P ゴシック"/>
            <family val="3"/>
            <charset val="128"/>
          </rPr>
          <t>。</t>
        </r>
        <r>
          <rPr>
            <sz val="12"/>
            <color indexed="81"/>
            <rFont val="MS P ゴシック"/>
            <family val="3"/>
            <charset val="128"/>
          </rPr>
          <t xml:space="preserve">　　　　　　　　
</t>
        </r>
        <r>
          <rPr>
            <b/>
            <sz val="12"/>
            <color indexed="81"/>
            <rFont val="MS P ゴシック"/>
            <family val="3"/>
            <charset val="128"/>
          </rPr>
          <t>②諸般の事情により、申請書類と実際の内容が異なる場合は証明書の
　添付と併せて理由書が必要。
　　内容例：専任の確認書類についての補足説明。　
③その他、免許権者の判断により理由書を求める場合がございます。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kobenishi-k</author>
    <author>kobenishi</author>
  </authors>
  <commentList>
    <comment ref="V5" authorId="0" shapeId="0" xr:uid="{5F9AA117-59E5-4CA4-B5FB-58A1A48BE93F}">
      <text>
        <r>
          <rPr>
            <sz val="11"/>
            <color indexed="81"/>
            <rFont val="MS P ゴシック"/>
            <family val="3"/>
            <charset val="128"/>
          </rPr>
          <t>登記簿上の役員全員を記入
（第一面の代表者を除く）
※個人及び該当者無き場合は
　添付不要</t>
        </r>
      </text>
    </comment>
    <comment ref="AN9" authorId="1" shapeId="0" xr:uid="{C199DF33-541A-4E15-85C5-239B8423E9CC}">
      <text>
        <r>
          <rPr>
            <sz val="11"/>
            <color indexed="81"/>
            <rFont val="MS P ゴシック"/>
            <family val="3"/>
            <charset val="128"/>
          </rPr>
          <t>取引士である場合は登録番号を入力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kobenishi-k</author>
  </authors>
  <commentList>
    <comment ref="AI13" authorId="0" shapeId="0" xr:uid="{A9D61DA9-6D60-4D87-8110-E814DCA69262}">
      <text>
        <r>
          <rPr>
            <sz val="11"/>
            <color indexed="81"/>
            <rFont val="MS P ゴシック"/>
            <family val="3"/>
            <charset val="128"/>
          </rPr>
          <t>法人の場合の所在地は登記簿謄本に記載通りに記入
※建物名称等登記に記載が無ければ不要</t>
        </r>
      </text>
    </comment>
    <comment ref="AH15" authorId="0" shapeId="0" xr:uid="{91AE0898-AB3E-4BD1-93F8-DF9CA910A619}">
      <text>
        <r>
          <rPr>
            <sz val="10"/>
            <color indexed="81"/>
            <rFont val="MS P ゴシック"/>
            <family val="3"/>
            <charset val="128"/>
          </rPr>
          <t>自動入力の為入力不要</t>
        </r>
      </text>
    </comment>
    <comment ref="AI22" authorId="0" shapeId="0" xr:uid="{867DFA90-36E1-4FA7-8E56-123D7B211A41}">
      <text>
        <r>
          <rPr>
            <sz val="11"/>
            <color indexed="81"/>
            <rFont val="MS P ゴシック"/>
            <family val="3"/>
            <charset val="128"/>
          </rPr>
          <t>※代表者が常勤できない場合は本店にも政令使用人が必要</t>
        </r>
      </text>
    </comment>
    <comment ref="AI30" authorId="0" shapeId="0" xr:uid="{A5D5770D-8EEF-4B11-A8A9-9434032F42EB}">
      <text>
        <r>
          <rPr>
            <sz val="11"/>
            <color indexed="81"/>
            <rFont val="MS P ゴシック"/>
            <family val="3"/>
            <charset val="128"/>
          </rPr>
          <t>※役員等が兼務の場合も必ずそれぞれに記入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kobenishi-k</author>
  </authors>
  <commentList>
    <comment ref="AH12" authorId="0" shapeId="0" xr:uid="{E3A4E6A7-E490-4E89-9CD9-FF7B7A242870}">
      <text>
        <r>
          <rPr>
            <sz val="11"/>
            <color indexed="81"/>
            <rFont val="MS P ゴシック"/>
            <family val="3"/>
            <charset val="128"/>
          </rPr>
          <t>専任の宅地建物取引士に関して、
第三面に記載しきれない場合のみ添付
※該当者無ければ添付不要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kobenishi</author>
    <author>kobenishi-k</author>
    <author>神戸支部04</author>
    <author>宅建協会 神戸西支部</author>
  </authors>
  <commentList>
    <comment ref="E6" authorId="0" shapeId="0" xr:uid="{581756A1-2CBF-411E-BC9F-5984F9182E07}">
      <text>
        <r>
          <rPr>
            <sz val="11"/>
            <color indexed="81"/>
            <rFont val="ＭＳ Ｐゴシック"/>
            <family val="3"/>
            <charset val="128"/>
          </rPr>
          <t>組織変更には、現在の免許後
商号変更、法人の合併などがあった場合のみその旨記入
組織変更（個人から法人）や
所在地・代表者等の変更は不要</t>
        </r>
      </text>
    </comment>
    <comment ref="B8" authorId="1" shapeId="0" xr:uid="{BD07DBA5-C359-4765-BDFF-08CB1A8C09EF}">
      <text>
        <r>
          <rPr>
            <sz val="11"/>
            <color indexed="81"/>
            <rFont val="MS P ゴシック"/>
            <family val="3"/>
            <charset val="128"/>
          </rPr>
          <t>新規の場合は「新規」を選択
更新の場合は「兵庫県知事」を選択</t>
        </r>
      </text>
    </comment>
    <comment ref="E14" authorId="0" shapeId="0" xr:uid="{3340075A-0717-42EF-8DE7-3DA0D8192C0A}">
      <text>
        <r>
          <rPr>
            <sz val="11"/>
            <color indexed="81"/>
            <rFont val="ＭＳ Ｐゴシック"/>
            <family val="3"/>
            <charset val="128"/>
          </rPr>
          <t>右記注意事項参照</t>
        </r>
      </text>
    </comment>
    <comment ref="I14" authorId="2" shapeId="0" xr:uid="{6CBC356C-4A50-4E0D-B3A2-13B733ACDC18}">
      <text>
        <r>
          <rPr>
            <b/>
            <sz val="11"/>
            <color indexed="81"/>
            <rFont val="MS P ゴシック"/>
            <family val="3"/>
            <charset val="128"/>
          </rPr>
          <t>消費税含まない</t>
        </r>
      </text>
    </comment>
    <comment ref="V15" authorId="3" shapeId="0" xr:uid="{E59399C6-D5B4-4B0B-9DCC-B38B0D4C6C4E}">
      <text>
        <r>
          <rPr>
            <sz val="11"/>
            <color indexed="81"/>
            <rFont val="ＭＳ Ｐゴシック"/>
            <family val="3"/>
            <charset val="128"/>
            <scheme val="minor"/>
          </rPr>
          <t>入力例：R6/4/1</t>
        </r>
      </text>
    </comment>
    <comment ref="E20" authorId="0" shapeId="0" xr:uid="{F722A793-2040-4D52-BA1C-9B7469ED2E54}">
      <text>
        <r>
          <rPr>
            <sz val="10"/>
            <color indexed="81"/>
            <rFont val="ＭＳ Ｐゴシック"/>
            <family val="3"/>
            <charset val="128"/>
          </rPr>
          <t>上段：売買の実績</t>
        </r>
      </text>
    </comment>
    <comment ref="E21" authorId="0" shapeId="0" xr:uid="{E763EA5B-2940-49DD-987A-60F0E0E3EE8E}">
      <text>
        <r>
          <rPr>
            <sz val="10"/>
            <color indexed="81"/>
            <rFont val="ＭＳ Ｐゴシック"/>
            <family val="3"/>
            <charset val="128"/>
          </rPr>
          <t>下段：交換の実績</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宅建協会 神戸西支部</author>
    <author>kobenishi</author>
  </authors>
  <commentList>
    <comment ref="A1" authorId="0" shapeId="0" xr:uid="{C35CC736-58E8-4E45-9BE1-2ED0B1E52B1B}">
      <text>
        <r>
          <rPr>
            <b/>
            <sz val="14"/>
            <color indexed="81"/>
            <rFont val="MS P ゴシック"/>
            <family val="3"/>
            <charset val="128"/>
          </rPr>
          <t>自己物件の売買・交換について記入</t>
        </r>
      </text>
    </comment>
    <comment ref="E2" authorId="1" shapeId="0" xr:uid="{E9CAEA7A-1723-4E75-AC79-BC0B446E5F15}">
      <text>
        <r>
          <rPr>
            <sz val="11"/>
            <color indexed="81"/>
            <rFont val="ＭＳ Ｐゴシック"/>
            <family val="3"/>
            <charset val="128"/>
          </rPr>
          <t>右記注意事項参照</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kobenishi</author>
    <author>kobenishi-k</author>
  </authors>
  <commentList>
    <comment ref="AH12" authorId="0" shapeId="0" xr:uid="{40580AD3-9A48-460C-8A6B-56DF981C7336}">
      <text>
        <r>
          <rPr>
            <sz val="11"/>
            <color indexed="81"/>
            <rFont val="MS P ゴシック"/>
            <family val="3"/>
            <charset val="128"/>
          </rPr>
          <t>該当者がいなくても要添付
該当者がいない場合は「該当者なし」を選択</t>
        </r>
      </text>
    </comment>
    <comment ref="AH17" authorId="1" shapeId="0" xr:uid="{D481A02A-4984-4E8B-9A8C-12C0659BCABA}">
      <text>
        <r>
          <rPr>
            <sz val="9"/>
            <color indexed="81"/>
            <rFont val="HG丸ｺﾞｼｯｸM-PRO"/>
            <family val="3"/>
            <charset val="128"/>
          </rPr>
          <t>自動入力の為入力不要</t>
        </r>
      </text>
    </comment>
    <comment ref="AH26" authorId="1" shapeId="0" xr:uid="{ADF80512-2255-4F21-91FF-357DEC57581E}">
      <text>
        <r>
          <rPr>
            <sz val="9"/>
            <color indexed="81"/>
            <rFont val="HG丸ｺﾞｼｯｸM-PRO"/>
            <family val="3"/>
            <charset val="128"/>
          </rPr>
          <t>自動入力の為入力不要</t>
        </r>
      </text>
    </comment>
    <comment ref="AH35" authorId="1" shapeId="0" xr:uid="{8F570569-C9AC-41C3-A4D7-584F68B119BE}">
      <text>
        <r>
          <rPr>
            <sz val="9"/>
            <color indexed="81"/>
            <rFont val="HG丸ｺﾞｼｯｸM-PRO"/>
            <family val="3"/>
            <charset val="128"/>
          </rPr>
          <t>自動入力の為入力不要</t>
        </r>
      </text>
    </comment>
    <comment ref="AH44" authorId="1" shapeId="0" xr:uid="{30044A33-6F3A-471B-94E6-05B21BCDEA53}">
      <text>
        <r>
          <rPr>
            <sz val="9"/>
            <color indexed="81"/>
            <rFont val="HG丸ｺﾞｼｯｸM-PRO"/>
            <family val="3"/>
            <charset val="128"/>
          </rPr>
          <t>自動入力の為入力不要</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kobenishi-k</author>
  </authors>
  <commentList>
    <comment ref="AH7" authorId="0" shapeId="0" xr:uid="{4F07797A-57F7-49AC-98E5-DF952E4AA788}">
      <text>
        <r>
          <rPr>
            <sz val="11"/>
            <color indexed="81"/>
            <rFont val="MS P ゴシック"/>
            <family val="3"/>
            <charset val="128"/>
          </rPr>
          <t>法人の場合のみ記入添付
役員や他法人等も該当する者（</t>
        </r>
        <r>
          <rPr>
            <u/>
            <sz val="11"/>
            <color indexed="81"/>
            <rFont val="MS P ゴシック"/>
            <family val="3"/>
            <charset val="128"/>
          </rPr>
          <t>５％以上の株主</t>
        </r>
        <r>
          <rPr>
            <sz val="11"/>
            <color indexed="81"/>
            <rFont val="MS P ゴシック"/>
            <family val="3"/>
            <charset val="128"/>
          </rPr>
          <t>）をすべて記入</t>
        </r>
      </text>
    </comment>
    <comment ref="AP7" authorId="0" shapeId="0" xr:uid="{DA1E2689-CEFB-4F4A-A358-497061BA0ACD}">
      <text>
        <r>
          <rPr>
            <sz val="11"/>
            <color indexed="81"/>
            <rFont val="ＭＳ Ｐゴシック"/>
            <family val="3"/>
            <charset val="128"/>
            <scheme val="minor"/>
          </rPr>
          <t>株式会社の場合
　</t>
        </r>
        <r>
          <rPr>
            <u/>
            <sz val="11"/>
            <color indexed="81"/>
            <rFont val="ＭＳ Ｐゴシック"/>
            <family val="3"/>
            <charset val="128"/>
            <scheme val="minor"/>
          </rPr>
          <t>　　保有株式数　　</t>
        </r>
        <r>
          <rPr>
            <sz val="11"/>
            <color indexed="81"/>
            <rFont val="ＭＳ Ｐゴシック"/>
            <family val="3"/>
            <charset val="128"/>
            <scheme val="minor"/>
          </rPr>
          <t xml:space="preserve">
　 発行済株式総数　×100＝割合（％）小数点第2位以下切捨て
その他の法人の場合
　 </t>
        </r>
        <r>
          <rPr>
            <u/>
            <sz val="11"/>
            <color indexed="81"/>
            <rFont val="ＭＳ Ｐゴシック"/>
            <family val="3"/>
            <charset val="128"/>
            <scheme val="minor"/>
          </rPr>
          <t xml:space="preserve">　 出資金額  </t>
        </r>
        <r>
          <rPr>
            <sz val="11"/>
            <color indexed="81"/>
            <rFont val="ＭＳ Ｐゴシック"/>
            <family val="3"/>
            <charset val="128"/>
            <scheme val="minor"/>
          </rPr>
          <t xml:space="preserve">
　　　出資総額　×100＝割合（％）小数点第2位以下切捨て</t>
        </r>
      </text>
    </comment>
    <comment ref="AH15" authorId="0" shapeId="0" xr:uid="{90CFEA88-A33E-494D-8232-A12098254DF5}">
      <text>
        <r>
          <rPr>
            <sz val="9"/>
            <color indexed="81"/>
            <rFont val="HG丸ｺﾞｼｯｸM-PRO"/>
            <family val="3"/>
            <charset val="128"/>
          </rPr>
          <t>自動入力の為入力不要</t>
        </r>
      </text>
    </comment>
    <comment ref="AH25" authorId="0" shapeId="0" xr:uid="{724DF095-6539-424E-8D7B-E614F8186416}">
      <text>
        <r>
          <rPr>
            <sz val="9"/>
            <color indexed="81"/>
            <rFont val="HG丸ｺﾞｼｯｸM-PRO"/>
            <family val="3"/>
            <charset val="128"/>
          </rPr>
          <t>自動入力の為入力不要</t>
        </r>
      </text>
    </comment>
    <comment ref="AH35" authorId="0" shapeId="0" xr:uid="{B9EC5533-174B-4687-BDE5-1DA9E032F855}">
      <text>
        <r>
          <rPr>
            <sz val="9"/>
            <color indexed="81"/>
            <rFont val="HG丸ｺﾞｼｯｸM-PRO"/>
            <family val="3"/>
            <charset val="128"/>
          </rPr>
          <t>自動入力の為入力不要</t>
        </r>
      </text>
    </comment>
    <comment ref="AH45" authorId="0" shapeId="0" xr:uid="{A619C154-B6EC-45B4-959F-A6DDFB12748D}">
      <text>
        <r>
          <rPr>
            <sz val="9"/>
            <color indexed="81"/>
            <rFont val="HG丸ｺﾞｼｯｸM-PRO"/>
            <family val="3"/>
            <charset val="128"/>
          </rPr>
          <t>自動入力の為入力不要</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kobenishi</author>
  </authors>
  <commentList>
    <comment ref="B3" authorId="0" shapeId="0" xr:uid="{00000000-0006-0000-0800-000001000000}">
      <text>
        <r>
          <rPr>
            <sz val="11"/>
            <color indexed="81"/>
            <rFont val="ＭＳ Ｐゴシック"/>
            <family val="3"/>
            <charset val="128"/>
          </rPr>
          <t>顔写真が鮮明なコピーを添付
・免許有効期限の確認
・登録事項の変更等
　　右記参照</t>
        </r>
      </text>
    </comment>
    <comment ref="B6" authorId="0" shapeId="0" xr:uid="{00000000-0006-0000-0800-000002000000}">
      <text>
        <r>
          <rPr>
            <sz val="14"/>
            <color indexed="81"/>
            <rFont val="ＭＳ Ｐゴシック"/>
            <family val="3"/>
            <charset val="128"/>
          </rPr>
          <t xml:space="preserve">画像挿入可能
</t>
        </r>
      </text>
    </comment>
  </commentList>
</comments>
</file>

<file path=xl/sharedStrings.xml><?xml version="1.0" encoding="utf-8"?>
<sst xmlns="http://schemas.openxmlformats.org/spreadsheetml/2006/main" count="9226" uniqueCount="5033">
  <si>
    <t>項番</t>
    <rPh sb="0" eb="2">
      <t>コウバン</t>
    </rPh>
    <phoneticPr fontId="4"/>
  </si>
  <si>
    <t>（第一面）</t>
    <rPh sb="1" eb="2">
      <t>ダイ</t>
    </rPh>
    <rPh sb="2" eb="3">
      <t>イチ</t>
    </rPh>
    <rPh sb="3" eb="4">
      <t>メン</t>
    </rPh>
    <phoneticPr fontId="4"/>
  </si>
  <si>
    <t>商号又は名称</t>
    <rPh sb="0" eb="2">
      <t>ショウゴウ</t>
    </rPh>
    <rPh sb="2" eb="3">
      <t>マタ</t>
    </rPh>
    <rPh sb="4" eb="6">
      <t>メイショウ</t>
    </rPh>
    <phoneticPr fontId="4"/>
  </si>
  <si>
    <t>氏名</t>
    <rPh sb="0" eb="2">
      <t>シメイ</t>
    </rPh>
    <phoneticPr fontId="4"/>
  </si>
  <si>
    <t>電話番号</t>
    <rPh sb="0" eb="2">
      <t>デンワ</t>
    </rPh>
    <rPh sb="2" eb="4">
      <t>バンゴウ</t>
    </rPh>
    <phoneticPr fontId="4"/>
  </si>
  <si>
    <t>受付番号</t>
    <rPh sb="0" eb="2">
      <t>ウケツケ</t>
    </rPh>
    <rPh sb="2" eb="4">
      <t>バンゴウ</t>
    </rPh>
    <phoneticPr fontId="4"/>
  </si>
  <si>
    <t>申請時の免許証番号</t>
    <rPh sb="0" eb="2">
      <t>シンセイ</t>
    </rPh>
    <rPh sb="2" eb="3">
      <t>トキ</t>
    </rPh>
    <rPh sb="4" eb="7">
      <t>メンキョショウ</t>
    </rPh>
    <rPh sb="7" eb="9">
      <t>バンゴウ</t>
    </rPh>
    <phoneticPr fontId="4"/>
  </si>
  <si>
    <t>役名コード</t>
    <rPh sb="0" eb="2">
      <t>ヤクメイ</t>
    </rPh>
    <phoneticPr fontId="4"/>
  </si>
  <si>
    <t>生年月日</t>
    <rPh sb="0" eb="2">
      <t>セイネン</t>
    </rPh>
    <rPh sb="2" eb="4">
      <t>ガッピ</t>
    </rPh>
    <phoneticPr fontId="4"/>
  </si>
  <si>
    <t>確認欄</t>
    <rPh sb="0" eb="2">
      <t>カクニン</t>
    </rPh>
    <rPh sb="2" eb="3">
      <t>ラン</t>
    </rPh>
    <phoneticPr fontId="4"/>
  </si>
  <si>
    <t>登録番号</t>
    <rPh sb="0" eb="2">
      <t>トウロク</t>
    </rPh>
    <rPh sb="2" eb="4">
      <t>バンゴウ</t>
    </rPh>
    <phoneticPr fontId="4"/>
  </si>
  <si>
    <t>月</t>
    <rPh sb="0" eb="1">
      <t>ツキ</t>
    </rPh>
    <phoneticPr fontId="4"/>
  </si>
  <si>
    <t>日</t>
    <rPh sb="0" eb="1">
      <t>ニチ</t>
    </rPh>
    <phoneticPr fontId="4"/>
  </si>
  <si>
    <t>（第二面）</t>
    <rPh sb="1" eb="2">
      <t>ダイ</t>
    </rPh>
    <rPh sb="2" eb="3">
      <t>ニ</t>
    </rPh>
    <rPh sb="3" eb="4">
      <t>メン</t>
    </rPh>
    <phoneticPr fontId="4"/>
  </si>
  <si>
    <t>事務所コード</t>
    <rPh sb="0" eb="3">
      <t>ジムショ</t>
    </rPh>
    <phoneticPr fontId="4"/>
  </si>
  <si>
    <t>都道府県</t>
    <rPh sb="0" eb="4">
      <t>トドウフケン</t>
    </rPh>
    <phoneticPr fontId="4"/>
  </si>
  <si>
    <t>市郡区</t>
    <rPh sb="0" eb="1">
      <t>シ</t>
    </rPh>
    <rPh sb="1" eb="2">
      <t>グン</t>
    </rPh>
    <rPh sb="2" eb="3">
      <t>ク</t>
    </rPh>
    <phoneticPr fontId="4"/>
  </si>
  <si>
    <t>事務所の名称</t>
    <rPh sb="0" eb="3">
      <t>ジムショ</t>
    </rPh>
    <rPh sb="4" eb="6">
      <t>メイショウ</t>
    </rPh>
    <phoneticPr fontId="4"/>
  </si>
  <si>
    <t>※</t>
    <phoneticPr fontId="4"/>
  </si>
  <si>
    <t>住所又は所在地</t>
    <rPh sb="0" eb="2">
      <t>ジュウショ</t>
    </rPh>
    <rPh sb="2" eb="3">
      <t>マタ</t>
    </rPh>
    <rPh sb="4" eb="7">
      <t>ショザイチ</t>
    </rPh>
    <phoneticPr fontId="4"/>
  </si>
  <si>
    <t>市区町村コード</t>
    <rPh sb="0" eb="1">
      <t>シ</t>
    </rPh>
    <rPh sb="1" eb="2">
      <t>ク</t>
    </rPh>
    <rPh sb="2" eb="4">
      <t>チョウソン</t>
    </rPh>
    <phoneticPr fontId="4"/>
  </si>
  <si>
    <t>（出資金額）</t>
    <rPh sb="1" eb="3">
      <t>シュッシ</t>
    </rPh>
    <rPh sb="3" eb="5">
      <t>キンガク</t>
    </rPh>
    <phoneticPr fontId="4"/>
  </si>
  <si>
    <t>割　合</t>
    <rPh sb="0" eb="1">
      <t>ワリ</t>
    </rPh>
    <rPh sb="2" eb="3">
      <t>ゴウ</t>
    </rPh>
    <phoneticPr fontId="4"/>
  </si>
  <si>
    <t>保有株式の数</t>
    <rPh sb="0" eb="2">
      <t>ホユウ</t>
    </rPh>
    <rPh sb="2" eb="4">
      <t>カブシキ</t>
    </rPh>
    <rPh sb="5" eb="6">
      <t>カズ</t>
    </rPh>
    <phoneticPr fontId="4"/>
  </si>
  <si>
    <t>－</t>
    <phoneticPr fontId="4"/>
  </si>
  <si>
    <t>氏名又は名称</t>
    <rPh sb="0" eb="2">
      <t>シメイ</t>
    </rPh>
    <rPh sb="2" eb="3">
      <t>マタ</t>
    </rPh>
    <rPh sb="4" eb="6">
      <t>メイショウ</t>
    </rPh>
    <phoneticPr fontId="4"/>
  </si>
  <si>
    <t>フリガナ</t>
    <phoneticPr fontId="4"/>
  </si>
  <si>
    <t>０</t>
    <phoneticPr fontId="4"/>
  </si>
  <si>
    <t>６</t>
    <phoneticPr fontId="4"/>
  </si>
  <si>
    <t>１</t>
    <phoneticPr fontId="4"/>
  </si>
  <si>
    <t>住所</t>
    <rPh sb="0" eb="2">
      <t>ジュウショ</t>
    </rPh>
    <phoneticPr fontId="4"/>
  </si>
  <si>
    <t>住所市区町村コード</t>
    <rPh sb="0" eb="2">
      <t>ジュウショ</t>
    </rPh>
    <rPh sb="2" eb="3">
      <t>シ</t>
    </rPh>
    <rPh sb="3" eb="4">
      <t>ク</t>
    </rPh>
    <rPh sb="4" eb="6">
      <t>チョウソン</t>
    </rPh>
    <phoneticPr fontId="4"/>
  </si>
  <si>
    <t>※</t>
    <phoneticPr fontId="4"/>
  </si>
  <si>
    <t>フリガナ</t>
    <phoneticPr fontId="4"/>
  </si>
  <si>
    <t>年</t>
    <rPh sb="0" eb="1">
      <t>ネン</t>
    </rPh>
    <phoneticPr fontId="4"/>
  </si>
  <si>
    <t>－</t>
    <phoneticPr fontId="4"/>
  </si>
  <si>
    <t>就任年月日</t>
    <rPh sb="0" eb="2">
      <t>シュウニン</t>
    </rPh>
    <rPh sb="2" eb="5">
      <t>ネンガッピ</t>
    </rPh>
    <phoneticPr fontId="4"/>
  </si>
  <si>
    <t>※</t>
    <phoneticPr fontId="4"/>
  </si>
  <si>
    <t>０</t>
    <phoneticPr fontId="4"/>
  </si>
  <si>
    <t>５</t>
    <phoneticPr fontId="4"/>
  </si>
  <si>
    <t>１</t>
    <phoneticPr fontId="4"/>
  </si>
  <si>
    <t>（Ａ４）</t>
    <phoneticPr fontId="4"/>
  </si>
  <si>
    <t>氏　名</t>
    <rPh sb="0" eb="1">
      <t>シ</t>
    </rPh>
    <rPh sb="2" eb="3">
      <t>メイ</t>
    </rPh>
    <phoneticPr fontId="4"/>
  </si>
  <si>
    <t>上記のとおり相違ありません。</t>
    <rPh sb="0" eb="2">
      <t>ジョウキ</t>
    </rPh>
    <rPh sb="6" eb="8">
      <t>ソウイ</t>
    </rPh>
    <phoneticPr fontId="4"/>
  </si>
  <si>
    <t>至</t>
    <rPh sb="0" eb="1">
      <t>イタ</t>
    </rPh>
    <phoneticPr fontId="4"/>
  </si>
  <si>
    <t>自</t>
    <rPh sb="0" eb="1">
      <t>ジ</t>
    </rPh>
    <phoneticPr fontId="4"/>
  </si>
  <si>
    <t>従　事　し　た　職　務　の　内　容</t>
    <rPh sb="0" eb="1">
      <t>ジュウ</t>
    </rPh>
    <rPh sb="2" eb="3">
      <t>コト</t>
    </rPh>
    <rPh sb="8" eb="9">
      <t>ショク</t>
    </rPh>
    <rPh sb="10" eb="11">
      <t>ツトム</t>
    </rPh>
    <rPh sb="14" eb="15">
      <t>ナイ</t>
    </rPh>
    <rPh sb="16" eb="17">
      <t>カタチ</t>
    </rPh>
    <phoneticPr fontId="4"/>
  </si>
  <si>
    <t>略　　　歴　　　書</t>
    <rPh sb="0" eb="1">
      <t>リャク</t>
    </rPh>
    <rPh sb="4" eb="5">
      <t>レキ</t>
    </rPh>
    <rPh sb="8" eb="9">
      <t>ショ</t>
    </rPh>
    <phoneticPr fontId="4"/>
  </si>
  <si>
    <t>添　付　書　類　（６）</t>
    <rPh sb="0" eb="1">
      <t>ソウ</t>
    </rPh>
    <rPh sb="2" eb="3">
      <t>ヅケ</t>
    </rPh>
    <rPh sb="4" eb="5">
      <t>ショ</t>
    </rPh>
    <rPh sb="6" eb="7">
      <t>タグイ</t>
    </rPh>
    <phoneticPr fontId="4"/>
  </si>
  <si>
    <t>合　　　計</t>
    <rPh sb="0" eb="1">
      <t>ゴウ</t>
    </rPh>
    <rPh sb="4" eb="5">
      <t>ケイ</t>
    </rPh>
    <phoneticPr fontId="4"/>
  </si>
  <si>
    <t>宅地及び
建　　物</t>
    <rPh sb="0" eb="2">
      <t>タクチ</t>
    </rPh>
    <rPh sb="2" eb="3">
      <t>オヨ</t>
    </rPh>
    <rPh sb="5" eb="6">
      <t>ケン</t>
    </rPh>
    <rPh sb="8" eb="9">
      <t>ブツ</t>
    </rPh>
    <phoneticPr fontId="4"/>
  </si>
  <si>
    <t>建　　物</t>
    <rPh sb="0" eb="1">
      <t>ケン</t>
    </rPh>
    <rPh sb="3" eb="4">
      <t>ブツ</t>
    </rPh>
    <phoneticPr fontId="4"/>
  </si>
  <si>
    <t>宅　　地</t>
    <rPh sb="0" eb="1">
      <t>タク</t>
    </rPh>
    <rPh sb="3" eb="4">
      <t>チ</t>
    </rPh>
    <phoneticPr fontId="4"/>
  </si>
  <si>
    <t>売買・交換</t>
    <rPh sb="0" eb="2">
      <t>バイバイ</t>
    </rPh>
    <rPh sb="3" eb="5">
      <t>コウカン</t>
    </rPh>
    <phoneticPr fontId="4"/>
  </si>
  <si>
    <t>イ．代理又は媒介の実績</t>
    <rPh sb="2" eb="4">
      <t>ダイリ</t>
    </rPh>
    <rPh sb="4" eb="5">
      <t>マタ</t>
    </rPh>
    <rPh sb="6" eb="8">
      <t>バイカイ</t>
    </rPh>
    <rPh sb="9" eb="11">
      <t>ジッセキ</t>
    </rPh>
    <phoneticPr fontId="4"/>
  </si>
  <si>
    <t>２．事業の実績</t>
    <rPh sb="2" eb="4">
      <t>ジギョウ</t>
    </rPh>
    <rPh sb="5" eb="7">
      <t>ジッセキ</t>
    </rPh>
    <phoneticPr fontId="4"/>
  </si>
  <si>
    <t>最初の免許</t>
    <rPh sb="0" eb="2">
      <t>サイショ</t>
    </rPh>
    <rPh sb="3" eb="5">
      <t>メンキョ</t>
    </rPh>
    <phoneticPr fontId="4"/>
  </si>
  <si>
    <t>１．事業の沿革</t>
    <rPh sb="2" eb="4">
      <t>ジギョウ</t>
    </rPh>
    <rPh sb="5" eb="7">
      <t>エンカク</t>
    </rPh>
    <phoneticPr fontId="4"/>
  </si>
  <si>
    <t>添　付　書　類　（１）</t>
    <rPh sb="0" eb="1">
      <t>ソウ</t>
    </rPh>
    <rPh sb="2" eb="3">
      <t>ヅケ</t>
    </rPh>
    <rPh sb="4" eb="5">
      <t>ショ</t>
    </rPh>
    <rPh sb="6" eb="7">
      <t>タグイ</t>
    </rPh>
    <phoneticPr fontId="4"/>
  </si>
  <si>
    <t>２　「組織変更」の欄には、合併又は商号若しくは名称の変更について記入すること。</t>
    <rPh sb="3" eb="5">
      <t>ソシキ</t>
    </rPh>
    <rPh sb="5" eb="7">
      <t>ヘンコウ</t>
    </rPh>
    <rPh sb="9" eb="10">
      <t>ラン</t>
    </rPh>
    <rPh sb="13" eb="15">
      <t>ガッペイ</t>
    </rPh>
    <rPh sb="15" eb="16">
      <t>マタ</t>
    </rPh>
    <rPh sb="17" eb="19">
      <t>ショウゴウ</t>
    </rPh>
    <rPh sb="19" eb="20">
      <t>モ</t>
    </rPh>
    <rPh sb="23" eb="25">
      <t>メイショウ</t>
    </rPh>
    <rPh sb="26" eb="28">
      <t>ヘンコウ</t>
    </rPh>
    <rPh sb="32" eb="34">
      <t>キニュウ</t>
    </rPh>
    <phoneticPr fontId="4"/>
  </si>
  <si>
    <t>１　新規に免許を申請する者は、「最初の免許」の欄に「新規」と記入すること。</t>
    <rPh sb="2" eb="4">
      <t>シンキ</t>
    </rPh>
    <rPh sb="5" eb="7">
      <t>メンキョ</t>
    </rPh>
    <rPh sb="8" eb="10">
      <t>シンセイ</t>
    </rPh>
    <rPh sb="12" eb="13">
      <t>シャ</t>
    </rPh>
    <rPh sb="16" eb="18">
      <t>サイショ</t>
    </rPh>
    <rPh sb="19" eb="21">
      <t>メンキョ</t>
    </rPh>
    <rPh sb="23" eb="24">
      <t>ラン</t>
    </rPh>
    <rPh sb="26" eb="28">
      <t>シンキ</t>
    </rPh>
    <rPh sb="30" eb="32">
      <t>キニュウ</t>
    </rPh>
    <phoneticPr fontId="4"/>
  </si>
  <si>
    <t>建物</t>
    <rPh sb="0" eb="2">
      <t>タテモノ</t>
    </rPh>
    <phoneticPr fontId="4"/>
  </si>
  <si>
    <t>ロ．売買・交換の実績</t>
    <rPh sb="2" eb="4">
      <t>バイバイ</t>
    </rPh>
    <rPh sb="5" eb="7">
      <t>コウカン</t>
    </rPh>
    <rPh sb="8" eb="10">
      <t>ジッセキ</t>
    </rPh>
    <phoneticPr fontId="4"/>
  </si>
  <si>
    <t>　「権利」とは、営業権、地上権、電話加入権その他の無形固定資産をいう。</t>
    <rPh sb="2" eb="4">
      <t>ケンリ</t>
    </rPh>
    <rPh sb="8" eb="11">
      <t>エイギョウケン</t>
    </rPh>
    <rPh sb="12" eb="15">
      <t>チジョウケン</t>
    </rPh>
    <rPh sb="16" eb="18">
      <t>デンワ</t>
    </rPh>
    <rPh sb="18" eb="21">
      <t>カニュウケン</t>
    </rPh>
    <rPh sb="23" eb="24">
      <t>タ</t>
    </rPh>
    <rPh sb="25" eb="27">
      <t>ムケイ</t>
    </rPh>
    <rPh sb="27" eb="31">
      <t>コテイシサン</t>
    </rPh>
    <phoneticPr fontId="4"/>
  </si>
  <si>
    <t>２</t>
    <phoneticPr fontId="4"/>
  </si>
  <si>
    <t>１</t>
    <phoneticPr fontId="4"/>
  </si>
  <si>
    <t>計</t>
    <rPh sb="0" eb="1">
      <t>ケイ</t>
    </rPh>
    <phoneticPr fontId="4"/>
  </si>
  <si>
    <t>その他</t>
    <rPh sb="2" eb="3">
      <t>タ</t>
    </rPh>
    <phoneticPr fontId="4"/>
  </si>
  <si>
    <t>前受金</t>
    <rPh sb="0" eb="1">
      <t>マエ</t>
    </rPh>
    <rPh sb="1" eb="2">
      <t>ウ</t>
    </rPh>
    <rPh sb="2" eb="3">
      <t>カネ</t>
    </rPh>
    <phoneticPr fontId="4"/>
  </si>
  <si>
    <t>預り金</t>
    <rPh sb="0" eb="1">
      <t>アズ</t>
    </rPh>
    <rPh sb="2" eb="3">
      <t>カネ</t>
    </rPh>
    <phoneticPr fontId="4"/>
  </si>
  <si>
    <t>未払金</t>
    <rPh sb="0" eb="2">
      <t>ミハラ</t>
    </rPh>
    <rPh sb="2" eb="3">
      <t>キン</t>
    </rPh>
    <phoneticPr fontId="4"/>
  </si>
  <si>
    <t>借入金</t>
    <rPh sb="0" eb="3">
      <t>カリイレキン</t>
    </rPh>
    <phoneticPr fontId="4"/>
  </si>
  <si>
    <t>負　　　債</t>
    <rPh sb="0" eb="1">
      <t>フ</t>
    </rPh>
    <rPh sb="4" eb="5">
      <t>サイ</t>
    </rPh>
    <phoneticPr fontId="4"/>
  </si>
  <si>
    <t>権利</t>
    <rPh sb="0" eb="2">
      <t>ケンリ</t>
    </rPh>
    <phoneticPr fontId="4"/>
  </si>
  <si>
    <t>備品</t>
    <rPh sb="0" eb="2">
      <t>ビヒン</t>
    </rPh>
    <phoneticPr fontId="4"/>
  </si>
  <si>
    <t>土地</t>
    <rPh sb="0" eb="2">
      <t>トチ</t>
    </rPh>
    <phoneticPr fontId="4"/>
  </si>
  <si>
    <t>未収入金</t>
    <rPh sb="0" eb="2">
      <t>ミシュウ</t>
    </rPh>
    <rPh sb="2" eb="4">
      <t>ニュウキン</t>
    </rPh>
    <phoneticPr fontId="4"/>
  </si>
  <si>
    <t>有価証券</t>
    <rPh sb="0" eb="2">
      <t>ユウカ</t>
    </rPh>
    <rPh sb="2" eb="4">
      <t>ショウケン</t>
    </rPh>
    <phoneticPr fontId="4"/>
  </si>
  <si>
    <t>現金預金</t>
    <rPh sb="0" eb="2">
      <t>ゲンキン</t>
    </rPh>
    <rPh sb="2" eb="4">
      <t>ヨキン</t>
    </rPh>
    <phoneticPr fontId="4"/>
  </si>
  <si>
    <t>資　　　産</t>
    <rPh sb="0" eb="1">
      <t>シ</t>
    </rPh>
    <rPh sb="4" eb="5">
      <t>サン</t>
    </rPh>
    <phoneticPr fontId="4"/>
  </si>
  <si>
    <t>（Ａ４）</t>
    <phoneticPr fontId="4"/>
  </si>
  <si>
    <t>誓　　約　　書</t>
    <rPh sb="0" eb="1">
      <t>チカイ</t>
    </rPh>
    <rPh sb="3" eb="4">
      <t>ヤク</t>
    </rPh>
    <rPh sb="6" eb="7">
      <t>ショ</t>
    </rPh>
    <phoneticPr fontId="4"/>
  </si>
  <si>
    <t>添　付　書　類　（２）</t>
    <rPh sb="0" eb="1">
      <t>ソウ</t>
    </rPh>
    <rPh sb="2" eb="3">
      <t>ヅケ</t>
    </rPh>
    <rPh sb="4" eb="5">
      <t>ショ</t>
    </rPh>
    <rPh sb="6" eb="7">
      <t>タグイ</t>
    </rPh>
    <phoneticPr fontId="4"/>
  </si>
  <si>
    <t>（Ａ４）</t>
    <phoneticPr fontId="4"/>
  </si>
  <si>
    <t>名</t>
    <rPh sb="0" eb="1">
      <t>メイ</t>
    </rPh>
    <phoneticPr fontId="4"/>
  </si>
  <si>
    <t>専任の宅地建物
取引士の数</t>
    <rPh sb="0" eb="2">
      <t>センニン</t>
    </rPh>
    <rPh sb="3" eb="5">
      <t>タクチ</t>
    </rPh>
    <rPh sb="5" eb="7">
      <t>タテモノ</t>
    </rPh>
    <rPh sb="8" eb="10">
      <t>トリヒキ</t>
    </rPh>
    <rPh sb="10" eb="11">
      <t>シ</t>
    </rPh>
    <rPh sb="12" eb="13">
      <t>カズ</t>
    </rPh>
    <phoneticPr fontId="4"/>
  </si>
  <si>
    <t>記</t>
    <rPh sb="0" eb="1">
      <t>キ</t>
    </rPh>
    <phoneticPr fontId="4"/>
  </si>
  <si>
    <t>専任の宅地建物取引士設置証明書</t>
    <rPh sb="0" eb="2">
      <t>センニン</t>
    </rPh>
    <rPh sb="3" eb="5">
      <t>タクチ</t>
    </rPh>
    <rPh sb="5" eb="7">
      <t>タテモノ</t>
    </rPh>
    <rPh sb="7" eb="9">
      <t>トリヒキ</t>
    </rPh>
    <rPh sb="9" eb="10">
      <t>シ</t>
    </rPh>
    <rPh sb="10" eb="12">
      <t>セッチ</t>
    </rPh>
    <rPh sb="12" eb="15">
      <t>ショウメイショ</t>
    </rPh>
    <phoneticPr fontId="4"/>
  </si>
  <si>
    <t>宅地建物取引業に従事する者の名簿</t>
    <rPh sb="0" eb="2">
      <t>タクチ</t>
    </rPh>
    <rPh sb="2" eb="4">
      <t>タテモノ</t>
    </rPh>
    <rPh sb="4" eb="7">
      <t>トリヒキギョウ</t>
    </rPh>
    <rPh sb="8" eb="10">
      <t>ジュウジ</t>
    </rPh>
    <rPh sb="12" eb="13">
      <t>シャ</t>
    </rPh>
    <rPh sb="14" eb="16">
      <t>メイボ</t>
    </rPh>
    <phoneticPr fontId="4"/>
  </si>
  <si>
    <t>７</t>
    <phoneticPr fontId="4"/>
  </si>
  <si>
    <t>０</t>
    <phoneticPr fontId="4"/>
  </si>
  <si>
    <t>※</t>
    <phoneticPr fontId="4"/>
  </si>
  <si>
    <t>※</t>
  </si>
  <si>
    <t>従事する者</t>
    <rPh sb="0" eb="2">
      <t>ジュウジ</t>
    </rPh>
    <rPh sb="4" eb="5">
      <t>シャ</t>
    </rPh>
    <phoneticPr fontId="4"/>
  </si>
  <si>
    <t>うち専任の宅地建物取引士</t>
    <rPh sb="2" eb="4">
      <t>センニン</t>
    </rPh>
    <rPh sb="5" eb="7">
      <t>タクチ</t>
    </rPh>
    <rPh sb="7" eb="9">
      <t>タテモノ</t>
    </rPh>
    <rPh sb="9" eb="12">
      <t>トリヒキシ</t>
    </rPh>
    <phoneticPr fontId="4"/>
  </si>
  <si>
    <t>性別</t>
    <rPh sb="0" eb="2">
      <t>セイベツ</t>
    </rPh>
    <phoneticPr fontId="4"/>
  </si>
  <si>
    <t>従業者証
明書番号</t>
    <rPh sb="0" eb="3">
      <t>ジュウギョウシャ</t>
    </rPh>
    <rPh sb="3" eb="4">
      <t>アカシ</t>
    </rPh>
    <rPh sb="5" eb="6">
      <t>メイ</t>
    </rPh>
    <rPh sb="6" eb="7">
      <t>ショ</t>
    </rPh>
    <rPh sb="7" eb="9">
      <t>バンゴウ</t>
    </rPh>
    <phoneticPr fontId="4"/>
  </si>
  <si>
    <t>主たる
職務内容</t>
    <rPh sb="0" eb="1">
      <t>シュ</t>
    </rPh>
    <rPh sb="4" eb="6">
      <t>ショクム</t>
    </rPh>
    <rPh sb="6" eb="8">
      <t>ナイヨウ</t>
    </rPh>
    <phoneticPr fontId="4"/>
  </si>
  <si>
    <t>宅地建物取引士で
あるか否かの別</t>
    <rPh sb="0" eb="2">
      <t>タクチ</t>
    </rPh>
    <rPh sb="2" eb="4">
      <t>タテモノ</t>
    </rPh>
    <rPh sb="4" eb="7">
      <t>トリヒキシ</t>
    </rPh>
    <rPh sb="12" eb="13">
      <t>イナ</t>
    </rPh>
    <rPh sb="15" eb="16">
      <t>ベツ</t>
    </rPh>
    <phoneticPr fontId="4"/>
  </si>
  <si>
    <t xml:space="preserve">②
</t>
    <phoneticPr fontId="4"/>
  </si>
  <si>
    <t>①</t>
    <phoneticPr fontId="4"/>
  </si>
  <si>
    <t>　「所有者」の欄は、事務所の所有者の氏名又は法人名（法人の代表者名を含む。）を記入すること。</t>
    <rPh sb="2" eb="5">
      <t>ショユウシャ</t>
    </rPh>
    <rPh sb="7" eb="8">
      <t>ラン</t>
    </rPh>
    <rPh sb="10" eb="13">
      <t>ジムショ</t>
    </rPh>
    <rPh sb="14" eb="17">
      <t>ショユウシャ</t>
    </rPh>
    <rPh sb="18" eb="20">
      <t>シメイ</t>
    </rPh>
    <rPh sb="20" eb="21">
      <t>マタ</t>
    </rPh>
    <rPh sb="22" eb="24">
      <t>ホウジン</t>
    </rPh>
    <rPh sb="24" eb="25">
      <t>メイ</t>
    </rPh>
    <rPh sb="26" eb="28">
      <t>ホウジン</t>
    </rPh>
    <rPh sb="29" eb="32">
      <t>ダイヒョウシャ</t>
    </rPh>
    <rPh sb="32" eb="33">
      <t>メイ</t>
    </rPh>
    <rPh sb="34" eb="35">
      <t>フク</t>
    </rPh>
    <rPh sb="39" eb="41">
      <t>キニュウ</t>
    </rPh>
    <phoneticPr fontId="4"/>
  </si>
  <si>
    <t>備　考</t>
    <rPh sb="0" eb="1">
      <t>ソナエ</t>
    </rPh>
    <rPh sb="2" eb="3">
      <t>コウ</t>
    </rPh>
    <phoneticPr fontId="4"/>
  </si>
  <si>
    <t>　上記の記載内容について、事実と相違ないことを誓約します。</t>
    <rPh sb="1" eb="3">
      <t>ジョウキ</t>
    </rPh>
    <rPh sb="4" eb="6">
      <t>キサイ</t>
    </rPh>
    <rPh sb="6" eb="8">
      <t>ナイヨウ</t>
    </rPh>
    <rPh sb="13" eb="15">
      <t>ジジツ</t>
    </rPh>
    <rPh sb="16" eb="18">
      <t>ソウイ</t>
    </rPh>
    <rPh sb="23" eb="25">
      <t>セイヤク</t>
    </rPh>
    <phoneticPr fontId="4"/>
  </si>
  <si>
    <t>（所在地）</t>
    <rPh sb="1" eb="4">
      <t>ショザイチ</t>
    </rPh>
    <phoneticPr fontId="4"/>
  </si>
  <si>
    <t>（事務所名）</t>
    <rPh sb="1" eb="4">
      <t>ジムショ</t>
    </rPh>
    <rPh sb="4" eb="5">
      <t>メイ</t>
    </rPh>
    <phoneticPr fontId="4"/>
  </si>
  <si>
    <t>契約形態</t>
    <rPh sb="0" eb="2">
      <t>ケイヤク</t>
    </rPh>
    <rPh sb="2" eb="4">
      <t>ケイタイ</t>
    </rPh>
    <phoneticPr fontId="4"/>
  </si>
  <si>
    <t>契約期間</t>
    <rPh sb="0" eb="2">
      <t>ケイヤク</t>
    </rPh>
    <rPh sb="2" eb="4">
      <t>キカン</t>
    </rPh>
    <phoneticPr fontId="4"/>
  </si>
  <si>
    <t>契約日</t>
    <rPh sb="0" eb="3">
      <t>ケイヤクビ</t>
    </rPh>
    <phoneticPr fontId="4"/>
  </si>
  <si>
    <t>契約相手</t>
    <rPh sb="0" eb="2">
      <t>ケイヤク</t>
    </rPh>
    <rPh sb="2" eb="4">
      <t>アイテ</t>
    </rPh>
    <phoneticPr fontId="4"/>
  </si>
  <si>
    <t>事務所の所有者が申請者と異なる場合</t>
    <rPh sb="0" eb="3">
      <t>ジムショ</t>
    </rPh>
    <rPh sb="4" eb="7">
      <t>ショユウシャ</t>
    </rPh>
    <rPh sb="8" eb="11">
      <t>シンセイシャ</t>
    </rPh>
    <rPh sb="12" eb="13">
      <t>コト</t>
    </rPh>
    <rPh sb="15" eb="17">
      <t>バアイ</t>
    </rPh>
    <phoneticPr fontId="4"/>
  </si>
  <si>
    <t>事務所を使用する権原に関する書面</t>
    <rPh sb="0" eb="3">
      <t>ジムショ</t>
    </rPh>
    <rPh sb="4" eb="6">
      <t>シヨウ</t>
    </rPh>
    <rPh sb="8" eb="9">
      <t>ケン</t>
    </rPh>
    <rPh sb="9" eb="10">
      <t>ハラ</t>
    </rPh>
    <rPh sb="11" eb="12">
      <t>カン</t>
    </rPh>
    <rPh sb="14" eb="16">
      <t>ショメン</t>
    </rPh>
    <phoneticPr fontId="4"/>
  </si>
  <si>
    <t>（Ａ４）</t>
    <phoneticPr fontId="4"/>
  </si>
  <si>
    <t>貸　借</t>
    <rPh sb="0" eb="1">
      <t>カシ</t>
    </rPh>
    <rPh sb="2" eb="3">
      <t>シャク</t>
    </rPh>
    <phoneticPr fontId="4"/>
  </si>
  <si>
    <t>法定代理人及び法定代理人の役員は、法第５条第１項各号に</t>
    <phoneticPr fontId="4"/>
  </si>
  <si>
    <t>　申請者、申請者の役員、令第２条の２に規定する使用人、</t>
    <rPh sb="1" eb="4">
      <t>シンセイシャ</t>
    </rPh>
    <rPh sb="5" eb="8">
      <t>シンセイシャ</t>
    </rPh>
    <rPh sb="9" eb="11">
      <t>ヤクイン</t>
    </rPh>
    <rPh sb="12" eb="13">
      <t>レイ</t>
    </rPh>
    <rPh sb="13" eb="14">
      <t>ダイ</t>
    </rPh>
    <rPh sb="15" eb="16">
      <t>ジョウ</t>
    </rPh>
    <rPh sb="19" eb="21">
      <t>キテイ</t>
    </rPh>
    <rPh sb="23" eb="26">
      <t>シヨウニン</t>
    </rPh>
    <phoneticPr fontId="4"/>
  </si>
  <si>
    <t>　相談役及び顧問（法人の場合）　</t>
    <rPh sb="1" eb="4">
      <t>ソウダンヤク</t>
    </rPh>
    <rPh sb="4" eb="5">
      <t>オヨ</t>
    </rPh>
    <rPh sb="6" eb="8">
      <t>コモン</t>
    </rPh>
    <rPh sb="9" eb="11">
      <t>ホウジン</t>
    </rPh>
    <rPh sb="12" eb="14">
      <t>バアイ</t>
    </rPh>
    <phoneticPr fontId="4"/>
  </si>
  <si>
    <t>所有者</t>
    <rPh sb="0" eb="1">
      <t>トコロ</t>
    </rPh>
    <rPh sb="1" eb="2">
      <t>ユウ</t>
    </rPh>
    <rPh sb="2" eb="3">
      <t>シャ</t>
    </rPh>
    <phoneticPr fontId="4"/>
  </si>
  <si>
    <t>用　　途</t>
    <rPh sb="0" eb="1">
      <t>ヨウ</t>
    </rPh>
    <rPh sb="3" eb="4">
      <t>ト</t>
    </rPh>
    <phoneticPr fontId="4"/>
  </si>
  <si>
    <t>事　　　　　　　　項</t>
    <rPh sb="0" eb="1">
      <t>コト</t>
    </rPh>
    <rPh sb="9" eb="10">
      <t>コウ</t>
    </rPh>
    <phoneticPr fontId="4"/>
  </si>
  <si>
    <t>（Ａ４）</t>
    <phoneticPr fontId="4"/>
  </si>
  <si>
    <t>業　　務　　に　　従　　事　　す　　る　　者</t>
    <rPh sb="0" eb="1">
      <t>ギョウ</t>
    </rPh>
    <rPh sb="3" eb="4">
      <t>ツトム</t>
    </rPh>
    <rPh sb="9" eb="10">
      <t>ジュウ</t>
    </rPh>
    <rPh sb="12" eb="13">
      <t>コト</t>
    </rPh>
    <rPh sb="21" eb="22">
      <t>シャ</t>
    </rPh>
    <phoneticPr fontId="4"/>
  </si>
  <si>
    <t>生　　年　　月　　日</t>
    <rPh sb="0" eb="1">
      <t>ショウ</t>
    </rPh>
    <rPh sb="3" eb="4">
      <t>トシ</t>
    </rPh>
    <rPh sb="6" eb="7">
      <t>ツキ</t>
    </rPh>
    <rPh sb="9" eb="10">
      <t>ヒ</t>
    </rPh>
    <phoneticPr fontId="4"/>
  </si>
  <si>
    <t>確認欄</t>
    <rPh sb="0" eb="2">
      <t>カクニン</t>
    </rPh>
    <rPh sb="2" eb="3">
      <t>ラン</t>
    </rPh>
    <phoneticPr fontId="4"/>
  </si>
  <si>
    <t>　　 　該当しない者であることを誓約します。</t>
    <phoneticPr fontId="4"/>
  </si>
  <si>
    <t>　下記の事務所は、宅地建物取引業法第３１条の３第１項に規定する要件を備えてい
ることを証明します。</t>
    <rPh sb="1" eb="3">
      <t>カキ</t>
    </rPh>
    <rPh sb="4" eb="7">
      <t>ジムショ</t>
    </rPh>
    <rPh sb="9" eb="11">
      <t>タクチ</t>
    </rPh>
    <rPh sb="11" eb="13">
      <t>タテモノ</t>
    </rPh>
    <rPh sb="13" eb="15">
      <t>トリヒキ</t>
    </rPh>
    <rPh sb="15" eb="17">
      <t>ギョウホウ</t>
    </rPh>
    <rPh sb="17" eb="18">
      <t>ダイ</t>
    </rPh>
    <rPh sb="20" eb="21">
      <t>ジョウ</t>
    </rPh>
    <rPh sb="23" eb="24">
      <t>ダイ</t>
    </rPh>
    <rPh sb="25" eb="26">
      <t>コウ</t>
    </rPh>
    <rPh sb="27" eb="29">
      <t>キテイ</t>
    </rPh>
    <rPh sb="31" eb="33">
      <t>ヨウケン</t>
    </rPh>
    <rPh sb="34" eb="35">
      <t>ソナ</t>
    </rPh>
    <rPh sb="43" eb="45">
      <t>ショウメイ</t>
    </rPh>
    <phoneticPr fontId="4"/>
  </si>
  <si>
    <t>宅地建物取引業に
従事する者の数</t>
    <rPh sb="0" eb="2">
      <t>タクチ</t>
    </rPh>
    <rPh sb="2" eb="4">
      <t>タテモノ</t>
    </rPh>
    <rPh sb="4" eb="7">
      <t>トリヒキギョウ</t>
    </rPh>
    <rPh sb="9" eb="11">
      <t>ジュウジ</t>
    </rPh>
    <rPh sb="13" eb="14">
      <t>シャ</t>
    </rPh>
    <rPh sb="15" eb="16">
      <t>カズ</t>
    </rPh>
    <phoneticPr fontId="4"/>
  </si>
  <si>
    <t>　　　商号又は名称</t>
    <rPh sb="3" eb="5">
      <t>ショウゴウ</t>
    </rPh>
    <rPh sb="5" eb="6">
      <t>マタ</t>
    </rPh>
    <rPh sb="7" eb="9">
      <t>メイショウ</t>
    </rPh>
    <phoneticPr fontId="4"/>
  </si>
  <si>
    <t>　　　氏　　　　名</t>
    <rPh sb="3" eb="4">
      <t>シ</t>
    </rPh>
    <rPh sb="8" eb="9">
      <t>メイ</t>
    </rPh>
    <phoneticPr fontId="4"/>
  </si>
  <si>
    <t>51</t>
    <phoneticPr fontId="4"/>
  </si>
  <si>
    <t>100分の5以上の株式を有する株主又は100分の5以上の額に相当する出資をしている者（法人の場合）</t>
    <rPh sb="3" eb="4">
      <t>フン</t>
    </rPh>
    <rPh sb="6" eb="8">
      <t>イジョウ</t>
    </rPh>
    <rPh sb="9" eb="11">
      <t>カブシキ</t>
    </rPh>
    <rPh sb="12" eb="13">
      <t>ユウ</t>
    </rPh>
    <rPh sb="15" eb="17">
      <t>カブヌシ</t>
    </rPh>
    <rPh sb="17" eb="18">
      <t>マタ</t>
    </rPh>
    <rPh sb="22" eb="23">
      <t>フン</t>
    </rPh>
    <rPh sb="25" eb="27">
      <t>イジョウ</t>
    </rPh>
    <rPh sb="28" eb="29">
      <t>ガク</t>
    </rPh>
    <rPh sb="30" eb="32">
      <t>ソウトウ</t>
    </rPh>
    <rPh sb="34" eb="36">
      <t>シュッシ</t>
    </rPh>
    <rPh sb="41" eb="42">
      <t>シャ</t>
    </rPh>
    <rPh sb="43" eb="45">
      <t>ホウジン</t>
    </rPh>
    <rPh sb="46" eb="48">
      <t>バアイ</t>
    </rPh>
    <phoneticPr fontId="4"/>
  </si>
  <si>
    <t>％</t>
    <phoneticPr fontId="4"/>
  </si>
  <si>
    <t>52</t>
    <phoneticPr fontId="4"/>
  </si>
  <si>
    <t>1</t>
    <phoneticPr fontId="4"/>
  </si>
  <si>
    <t>2</t>
    <phoneticPr fontId="4"/>
  </si>
  <si>
    <t xml:space="preserve">2
</t>
    <phoneticPr fontId="4"/>
  </si>
  <si>
    <t>資　　　　　　　産</t>
    <rPh sb="0" eb="1">
      <t>シ</t>
    </rPh>
    <rPh sb="8" eb="9">
      <t>サン</t>
    </rPh>
    <phoneticPr fontId="4"/>
  </si>
  <si>
    <t>価　　　　　　　格</t>
    <rPh sb="0" eb="1">
      <t>アタイ</t>
    </rPh>
    <rPh sb="8" eb="9">
      <t>カク</t>
    </rPh>
    <phoneticPr fontId="4"/>
  </si>
  <si>
    <t>摘　　　　　　　要</t>
    <rPh sb="0" eb="1">
      <t>テキ</t>
    </rPh>
    <rPh sb="8" eb="9">
      <t>ヨウ</t>
    </rPh>
    <phoneticPr fontId="4"/>
  </si>
  <si>
    <t>61</t>
    <phoneticPr fontId="4"/>
  </si>
  <si>
    <t>3</t>
  </si>
  <si>
    <t>4</t>
  </si>
  <si>
    <t>5</t>
  </si>
  <si>
    <t>6</t>
  </si>
  <si>
    <t>7</t>
  </si>
  <si>
    <t>8</t>
  </si>
  <si>
    <t>9</t>
  </si>
  <si>
    <t>10</t>
  </si>
  <si>
    <t>11</t>
  </si>
  <si>
    <t>12</t>
  </si>
  <si>
    <t>13</t>
  </si>
  <si>
    <t>14</t>
  </si>
  <si>
    <t>15</t>
  </si>
  <si>
    <t>16</t>
  </si>
  <si>
    <t>17</t>
  </si>
  <si>
    <t>18</t>
  </si>
  <si>
    <t>19</t>
  </si>
  <si>
    <t>20</t>
  </si>
  <si>
    <t>21</t>
  </si>
  <si>
    <t>22</t>
  </si>
  <si>
    <t>23</t>
  </si>
  <si>
    <t>24</t>
  </si>
  <si>
    <t>25</t>
  </si>
  <si>
    <t>所　　　在　　　地</t>
    <rPh sb="0" eb="1">
      <t>トコロ</t>
    </rPh>
    <rPh sb="4" eb="5">
      <t>ザイ</t>
    </rPh>
    <rPh sb="8" eb="9">
      <t>チ</t>
    </rPh>
    <phoneticPr fontId="4"/>
  </si>
  <si>
    <t>　　　　　　（法人にあっては代表者の氏名）</t>
    <rPh sb="7" eb="9">
      <t>ホウジン</t>
    </rPh>
    <rPh sb="14" eb="17">
      <t>ダイヒョウシャ</t>
    </rPh>
    <rPh sb="18" eb="20">
      <t>シメイ</t>
    </rPh>
    <phoneticPr fontId="4"/>
  </si>
  <si>
    <t>北海道開発局長　殿</t>
    <rPh sb="0" eb="3">
      <t>ホッカイドウ</t>
    </rPh>
    <rPh sb="3" eb="5">
      <t>カイハツ</t>
    </rPh>
    <phoneticPr fontId="4"/>
  </si>
  <si>
    <t>東北地方整備局長　殿</t>
    <rPh sb="0" eb="2">
      <t>トウホク</t>
    </rPh>
    <phoneticPr fontId="4"/>
  </si>
  <si>
    <t>関東地方整備局長　殿</t>
    <rPh sb="0" eb="2">
      <t>カントウ</t>
    </rPh>
    <phoneticPr fontId="4"/>
  </si>
  <si>
    <t>北陸地方整備局長　殿</t>
    <rPh sb="0" eb="2">
      <t>ホクリク</t>
    </rPh>
    <phoneticPr fontId="4"/>
  </si>
  <si>
    <t>中部地方整備局長　殿</t>
    <rPh sb="0" eb="2">
      <t>チュウブ</t>
    </rPh>
    <phoneticPr fontId="4"/>
  </si>
  <si>
    <t>近畿地方整備局長　殿</t>
  </si>
  <si>
    <t>中国地方整備局長　殿</t>
    <rPh sb="0" eb="2">
      <t>チュウゴク</t>
    </rPh>
    <phoneticPr fontId="4"/>
  </si>
  <si>
    <t>四国地方整備局長　殿</t>
    <rPh sb="0" eb="2">
      <t>シコク</t>
    </rPh>
    <phoneticPr fontId="4"/>
  </si>
  <si>
    <t>沖縄総合事務局長　殿</t>
    <rPh sb="0" eb="7">
      <t>オキナワソウゴウジムキョク</t>
    </rPh>
    <rPh sb="7" eb="8">
      <t>チョウ</t>
    </rPh>
    <phoneticPr fontId="4"/>
  </si>
  <si>
    <t>プルダウン入力</t>
    <rPh sb="5" eb="7">
      <t>ニュウリョク</t>
    </rPh>
    <phoneticPr fontId="4"/>
  </si>
  <si>
    <t>申請時の免許証番号</t>
  </si>
  <si>
    <t>）</t>
    <phoneticPr fontId="4"/>
  </si>
  <si>
    <t>（直接入力）</t>
    <rPh sb="1" eb="3">
      <t>チョクセツ</t>
    </rPh>
    <rPh sb="3" eb="5">
      <t>ニュウリョク</t>
    </rPh>
    <phoneticPr fontId="4"/>
  </si>
  <si>
    <t>47 沖縄県知事</t>
  </si>
  <si>
    <t>46 鹿児島県知事</t>
  </si>
  <si>
    <t>45 宮崎県知事</t>
  </si>
  <si>
    <t>44 大分県知事</t>
  </si>
  <si>
    <t>43 熊本県知事</t>
  </si>
  <si>
    <t>42 長崎県知事</t>
  </si>
  <si>
    <t>41 佐賀県知事</t>
  </si>
  <si>
    <t>40 福岡県知事</t>
  </si>
  <si>
    <t>39 高知県知事</t>
  </si>
  <si>
    <t>38 愛媛県知事</t>
  </si>
  <si>
    <t>37 香川県知事</t>
  </si>
  <si>
    <t>36 徳島県知事</t>
  </si>
  <si>
    <t>35 山口県知事</t>
  </si>
  <si>
    <t>34 広島県知事</t>
  </si>
  <si>
    <t>33 岡山県知事</t>
  </si>
  <si>
    <t>32 島根県知事</t>
  </si>
  <si>
    <t>31 鳥取県知事</t>
  </si>
  <si>
    <t>30 和歌山県知事</t>
  </si>
  <si>
    <t>29 奈良県知事</t>
  </si>
  <si>
    <t>28 兵庫県知事</t>
  </si>
  <si>
    <t>27 大阪府知事</t>
  </si>
  <si>
    <t>26 京都府知事</t>
  </si>
  <si>
    <t>25 滋賀県知事</t>
  </si>
  <si>
    <t>24 三重県知事</t>
  </si>
  <si>
    <t>23 愛知県知事</t>
  </si>
  <si>
    <t>22 静岡県知事</t>
  </si>
  <si>
    <t>21 岐阜県知事</t>
  </si>
  <si>
    <t>20 長野県知事</t>
  </si>
  <si>
    <t>19 山梨県知事</t>
  </si>
  <si>
    <t>18 福井県知事</t>
  </si>
  <si>
    <t>17 石川県知事</t>
  </si>
  <si>
    <t>16 富山県知事</t>
  </si>
  <si>
    <t>15 新潟県知事</t>
  </si>
  <si>
    <t>14 その他</t>
    <rPh sb="5" eb="6">
      <t>タ</t>
    </rPh>
    <phoneticPr fontId="4"/>
  </si>
  <si>
    <t>14 神奈川県知事</t>
  </si>
  <si>
    <t>13 サービス業</t>
    <rPh sb="7" eb="8">
      <t>ギョウ</t>
    </rPh>
    <phoneticPr fontId="4"/>
  </si>
  <si>
    <t>13 東京都知事</t>
  </si>
  <si>
    <t>12 不動産管理業</t>
    <rPh sb="3" eb="6">
      <t>フドウサン</t>
    </rPh>
    <rPh sb="6" eb="9">
      <t>カンリギョウ</t>
    </rPh>
    <phoneticPr fontId="4"/>
  </si>
  <si>
    <t>12 千葉県知事</t>
  </si>
  <si>
    <t>11 不動産賃貸業</t>
    <rPh sb="3" eb="6">
      <t>フドウサン</t>
    </rPh>
    <rPh sb="6" eb="9">
      <t>チンタイギョウ</t>
    </rPh>
    <phoneticPr fontId="4"/>
  </si>
  <si>
    <t>09 その他</t>
    <rPh sb="5" eb="6">
      <t>タ</t>
    </rPh>
    <phoneticPr fontId="4"/>
  </si>
  <si>
    <t>11 埼玉県知事</t>
  </si>
  <si>
    <t>10 金融・保険業</t>
    <rPh sb="3" eb="5">
      <t>キンユウ</t>
    </rPh>
    <rPh sb="6" eb="9">
      <t>ホケンギョウ</t>
    </rPh>
    <phoneticPr fontId="4"/>
  </si>
  <si>
    <t>15 会計参与（株式会社）</t>
    <rPh sb="3" eb="5">
      <t>カイケイ</t>
    </rPh>
    <rPh sb="5" eb="7">
      <t>サンヨ</t>
    </rPh>
    <rPh sb="8" eb="12">
      <t>カブシキカイシャ</t>
    </rPh>
    <phoneticPr fontId="4"/>
  </si>
  <si>
    <t>10 群馬県知事</t>
  </si>
  <si>
    <t>09 卸売・小売業、飲食店</t>
    <rPh sb="3" eb="5">
      <t>オロシウ</t>
    </rPh>
    <rPh sb="6" eb="9">
      <t>コウリギョウ</t>
    </rPh>
    <rPh sb="10" eb="13">
      <t>インショクテン</t>
    </rPh>
    <phoneticPr fontId="4"/>
  </si>
  <si>
    <t>14 執行役（株式会社）</t>
    <rPh sb="3" eb="6">
      <t>シッコウヤク</t>
    </rPh>
    <rPh sb="7" eb="11">
      <t>カブシキカイシャ</t>
    </rPh>
    <phoneticPr fontId="4"/>
  </si>
  <si>
    <t>09 栃木県知事</t>
  </si>
  <si>
    <t>13 （一社）全国住宅産業協会又はその会員である各協会</t>
    <rPh sb="4" eb="6">
      <t>イチシャ</t>
    </rPh>
    <rPh sb="7" eb="9">
      <t>ゼンコク</t>
    </rPh>
    <rPh sb="9" eb="11">
      <t>ジュウタク</t>
    </rPh>
    <rPh sb="11" eb="13">
      <t>サンギョウ</t>
    </rPh>
    <rPh sb="13" eb="15">
      <t>キョウカイ</t>
    </rPh>
    <rPh sb="15" eb="16">
      <t>マタ</t>
    </rPh>
    <rPh sb="19" eb="21">
      <t>カイイン</t>
    </rPh>
    <rPh sb="24" eb="27">
      <t>カクキョウカイ</t>
    </rPh>
    <phoneticPr fontId="4"/>
  </si>
  <si>
    <t>08 運輸・通信業</t>
    <rPh sb="3" eb="5">
      <t>ウンユ</t>
    </rPh>
    <rPh sb="6" eb="9">
      <t>ツウシンギョウ</t>
    </rPh>
    <phoneticPr fontId="4"/>
  </si>
  <si>
    <t>13 代表執行役（株式会社）</t>
    <rPh sb="3" eb="5">
      <t>ダイヒョウ</t>
    </rPh>
    <rPh sb="5" eb="8">
      <t>シッコウヤク</t>
    </rPh>
    <rPh sb="9" eb="13">
      <t>カブシキカイシャ</t>
    </rPh>
    <phoneticPr fontId="4"/>
  </si>
  <si>
    <t>08 茨城県知事</t>
  </si>
  <si>
    <t>12 その他</t>
    <rPh sb="5" eb="6">
      <t>タ</t>
    </rPh>
    <phoneticPr fontId="4"/>
  </si>
  <si>
    <t>07 電気・ガス・熱供給・水道業</t>
    <rPh sb="3" eb="5">
      <t>デンキ</t>
    </rPh>
    <rPh sb="9" eb="10">
      <t>ネツ</t>
    </rPh>
    <rPh sb="10" eb="12">
      <t>キョウキュウ</t>
    </rPh>
    <rPh sb="13" eb="16">
      <t>スイドウギョウ</t>
    </rPh>
    <phoneticPr fontId="4"/>
  </si>
  <si>
    <t>08 監事</t>
    <rPh sb="3" eb="5">
      <t>カンジ</t>
    </rPh>
    <phoneticPr fontId="4"/>
  </si>
  <si>
    <t>07 福島県知事</t>
  </si>
  <si>
    <t>11 （一社）不動産流通経営協会</t>
    <rPh sb="4" eb="6">
      <t>イチシャ</t>
    </rPh>
    <rPh sb="7" eb="10">
      <t>フドウサン</t>
    </rPh>
    <rPh sb="10" eb="12">
      <t>リュウツウ</t>
    </rPh>
    <rPh sb="12" eb="14">
      <t>ケイエイ</t>
    </rPh>
    <rPh sb="14" eb="16">
      <t>キョウカイ</t>
    </rPh>
    <phoneticPr fontId="4"/>
  </si>
  <si>
    <t>06 製造業</t>
    <rPh sb="3" eb="6">
      <t>セイゾウギョウ</t>
    </rPh>
    <phoneticPr fontId="4"/>
  </si>
  <si>
    <t>07 理事</t>
    <rPh sb="3" eb="5">
      <t>リジ</t>
    </rPh>
    <phoneticPr fontId="4"/>
  </si>
  <si>
    <t>06 山形県知事</t>
  </si>
  <si>
    <t>10 （一社）不動産協会</t>
    <rPh sb="4" eb="6">
      <t>イチシャ</t>
    </rPh>
    <rPh sb="7" eb="10">
      <t>フドウサン</t>
    </rPh>
    <rPh sb="10" eb="12">
      <t>キョウカイ</t>
    </rPh>
    <phoneticPr fontId="4"/>
  </si>
  <si>
    <t>05 建設業</t>
    <rPh sb="3" eb="6">
      <t>ケンセツギョウ</t>
    </rPh>
    <phoneticPr fontId="4"/>
  </si>
  <si>
    <t>R 令和</t>
    <rPh sb="2" eb="4">
      <t>レイワ</t>
    </rPh>
    <phoneticPr fontId="4"/>
  </si>
  <si>
    <t>05 社員（持分会社）</t>
    <rPh sb="3" eb="5">
      <t>シャイン</t>
    </rPh>
    <rPh sb="6" eb="8">
      <t>モチブン</t>
    </rPh>
    <rPh sb="8" eb="10">
      <t>カイシャ</t>
    </rPh>
    <phoneticPr fontId="4"/>
  </si>
  <si>
    <t>05 秋田県知事</t>
  </si>
  <si>
    <t>09 （一社）日本ビルヂング協会連合会の会員である各協会</t>
    <rPh sb="4" eb="5">
      <t>イチ</t>
    </rPh>
    <rPh sb="5" eb="6">
      <t>シャ</t>
    </rPh>
    <rPh sb="7" eb="9">
      <t>ニホン</t>
    </rPh>
    <rPh sb="14" eb="16">
      <t>キョウカイ</t>
    </rPh>
    <rPh sb="16" eb="19">
      <t>レンゴウカイ</t>
    </rPh>
    <rPh sb="20" eb="22">
      <t>カイイン</t>
    </rPh>
    <rPh sb="25" eb="28">
      <t>カクキョウカイ</t>
    </rPh>
    <phoneticPr fontId="4"/>
  </si>
  <si>
    <t>04 鉱業</t>
    <rPh sb="3" eb="5">
      <t>コウギョウ</t>
    </rPh>
    <phoneticPr fontId="4"/>
  </si>
  <si>
    <t>H 平成</t>
    <rPh sb="2" eb="4">
      <t>ヘイセイ</t>
    </rPh>
    <phoneticPr fontId="4"/>
  </si>
  <si>
    <t>04 代表社員（持分会社）</t>
    <rPh sb="3" eb="5">
      <t>ダイヒョウ</t>
    </rPh>
    <rPh sb="5" eb="7">
      <t>シャイン</t>
    </rPh>
    <rPh sb="8" eb="10">
      <t>モチブン</t>
    </rPh>
    <rPh sb="10" eb="12">
      <t>カイシャ</t>
    </rPh>
    <phoneticPr fontId="4"/>
  </si>
  <si>
    <t>04 宮城県知事</t>
  </si>
  <si>
    <t>05 （公社）全日本不動産協会</t>
    <rPh sb="4" eb="6">
      <t>コウシャ</t>
    </rPh>
    <rPh sb="7" eb="10">
      <t>ゼンニッポン</t>
    </rPh>
    <rPh sb="10" eb="13">
      <t>フドウサン</t>
    </rPh>
    <rPh sb="13" eb="15">
      <t>キョウカイ</t>
    </rPh>
    <phoneticPr fontId="4"/>
  </si>
  <si>
    <t>03 漁業</t>
    <rPh sb="3" eb="5">
      <t>ギョギョウ</t>
    </rPh>
    <phoneticPr fontId="4"/>
  </si>
  <si>
    <t>S 昭和</t>
    <rPh sb="2" eb="4">
      <t>ショウワ</t>
    </rPh>
    <phoneticPr fontId="4"/>
  </si>
  <si>
    <t>３．更新</t>
    <rPh sb="2" eb="4">
      <t>コウシン</t>
    </rPh>
    <phoneticPr fontId="4"/>
  </si>
  <si>
    <t>03 岩手県知事</t>
    <rPh sb="3" eb="6">
      <t>イワテケン</t>
    </rPh>
    <rPh sb="6" eb="8">
      <t>チジ</t>
    </rPh>
    <phoneticPr fontId="4"/>
  </si>
  <si>
    <t>04 （公社）全国宅地建物取引業協会連合会の会員である各協会</t>
    <rPh sb="4" eb="6">
      <t>コウシャ</t>
    </rPh>
    <rPh sb="7" eb="9">
      <t>ゼンコク</t>
    </rPh>
    <rPh sb="9" eb="11">
      <t>タクチ</t>
    </rPh>
    <rPh sb="11" eb="13">
      <t>タテモノ</t>
    </rPh>
    <rPh sb="13" eb="16">
      <t>トリヒキギョウ</t>
    </rPh>
    <rPh sb="16" eb="18">
      <t>キョウカイ</t>
    </rPh>
    <rPh sb="18" eb="21">
      <t>レンゴウカイ</t>
    </rPh>
    <rPh sb="22" eb="24">
      <t>カイイン</t>
    </rPh>
    <rPh sb="27" eb="28">
      <t>カク</t>
    </rPh>
    <rPh sb="28" eb="30">
      <t>キョウカイ</t>
    </rPh>
    <phoneticPr fontId="4"/>
  </si>
  <si>
    <t>02 林業</t>
    <rPh sb="3" eb="5">
      <t>リンギョウ</t>
    </rPh>
    <phoneticPr fontId="4"/>
  </si>
  <si>
    <t>２．従たる事務所</t>
    <rPh sb="2" eb="3">
      <t>ジュウ</t>
    </rPh>
    <rPh sb="5" eb="7">
      <t>ジム</t>
    </rPh>
    <rPh sb="7" eb="8">
      <t>ショ</t>
    </rPh>
    <phoneticPr fontId="4"/>
  </si>
  <si>
    <t>T 大正</t>
    <rPh sb="2" eb="4">
      <t>タイショウ</t>
    </rPh>
    <phoneticPr fontId="4"/>
  </si>
  <si>
    <t>２．個人</t>
    <rPh sb="2" eb="4">
      <t>コジン</t>
    </rPh>
    <phoneticPr fontId="4"/>
  </si>
  <si>
    <t>２．免許換え新規</t>
    <rPh sb="2" eb="4">
      <t>メンキョ</t>
    </rPh>
    <rPh sb="4" eb="5">
      <t>ガ</t>
    </rPh>
    <rPh sb="6" eb="8">
      <t>シンキ</t>
    </rPh>
    <phoneticPr fontId="4"/>
  </si>
  <si>
    <t>02 青森県知事</t>
    <rPh sb="3" eb="6">
      <t>アオモリケン</t>
    </rPh>
    <rPh sb="6" eb="8">
      <t>チジ</t>
    </rPh>
    <phoneticPr fontId="4"/>
  </si>
  <si>
    <t>01 （一社）マンション管理業協会</t>
    <rPh sb="4" eb="6">
      <t>イチシャ</t>
    </rPh>
    <rPh sb="12" eb="14">
      <t>カンリ</t>
    </rPh>
    <rPh sb="14" eb="15">
      <t>ギョウ</t>
    </rPh>
    <rPh sb="15" eb="17">
      <t>キョウカイ</t>
    </rPh>
    <phoneticPr fontId="4"/>
  </si>
  <si>
    <t>01 農業</t>
    <rPh sb="3" eb="5">
      <t>ノウギョウ</t>
    </rPh>
    <phoneticPr fontId="4"/>
  </si>
  <si>
    <t>１．主たる事務所</t>
    <rPh sb="2" eb="3">
      <t>シュ</t>
    </rPh>
    <rPh sb="5" eb="7">
      <t>ジム</t>
    </rPh>
    <rPh sb="7" eb="8">
      <t>ショ</t>
    </rPh>
    <phoneticPr fontId="4"/>
  </si>
  <si>
    <t>M 明治</t>
    <rPh sb="2" eb="4">
      <t>メイジ</t>
    </rPh>
    <phoneticPr fontId="4"/>
  </si>
  <si>
    <t>１．法人</t>
    <rPh sb="2" eb="4">
      <t>ホウジン</t>
    </rPh>
    <phoneticPr fontId="4"/>
  </si>
  <si>
    <t>１．新規</t>
    <rPh sb="2" eb="4">
      <t>シンキ</t>
    </rPh>
    <phoneticPr fontId="4"/>
  </si>
  <si>
    <t>00 国土交通大臣</t>
    <rPh sb="3" eb="5">
      <t>コクド</t>
    </rPh>
    <rPh sb="5" eb="7">
      <t>コウツウ</t>
    </rPh>
    <rPh sb="7" eb="9">
      <t>ダイジン</t>
    </rPh>
    <phoneticPr fontId="4"/>
  </si>
  <si>
    <t>所属団体コード</t>
    <rPh sb="0" eb="2">
      <t>ショゾク</t>
    </rPh>
    <rPh sb="2" eb="4">
      <t>ダンタイ</t>
    </rPh>
    <phoneticPr fontId="4"/>
  </si>
  <si>
    <t>兼業コード</t>
    <rPh sb="0" eb="2">
      <t>ケンギョウ</t>
    </rPh>
    <phoneticPr fontId="4"/>
  </si>
  <si>
    <t>事務所の別</t>
    <rPh sb="0" eb="3">
      <t>ジムショ</t>
    </rPh>
    <rPh sb="4" eb="5">
      <t>ベツ</t>
    </rPh>
    <phoneticPr fontId="4"/>
  </si>
  <si>
    <t>元号</t>
    <rPh sb="0" eb="2">
      <t>ゲンゴウ</t>
    </rPh>
    <phoneticPr fontId="4"/>
  </si>
  <si>
    <t>役名コード</t>
  </si>
  <si>
    <t>法人・個人の別</t>
  </si>
  <si>
    <t>免許の種類</t>
    <rPh sb="0" eb="2">
      <t>メンキョ</t>
    </rPh>
    <rPh sb="3" eb="5">
      <t>シュルイ</t>
    </rPh>
    <phoneticPr fontId="4"/>
  </si>
  <si>
    <t>免許行政庁コード</t>
    <rPh sb="0" eb="5">
      <t>メンキョギョウセイチョウ</t>
    </rPh>
    <phoneticPr fontId="4"/>
  </si>
  <si>
    <t>役名コード</t>
    <phoneticPr fontId="4"/>
  </si>
  <si>
    <t>－</t>
    <phoneticPr fontId="4"/>
  </si>
  <si>
    <t>－</t>
    <phoneticPr fontId="4"/>
  </si>
  <si>
    <t>(入力例：１月→０１)</t>
    <rPh sb="1" eb="4">
      <t>ニュウリョクレイ</t>
    </rPh>
    <rPh sb="6" eb="7">
      <t>ガツ</t>
    </rPh>
    <phoneticPr fontId="4"/>
  </si>
  <si>
    <t>就任年月日</t>
    <phoneticPr fontId="4"/>
  </si>
  <si>
    <t>所在地市区町村ｺｰﾄﾞ</t>
    <rPh sb="0" eb="3">
      <t>ショザイチ</t>
    </rPh>
    <rPh sb="3" eb="7">
      <t>シクチョウソン</t>
    </rPh>
    <phoneticPr fontId="4"/>
  </si>
  <si>
    <t>区町村</t>
    <rPh sb="0" eb="1">
      <t>ク</t>
    </rPh>
    <rPh sb="1" eb="3">
      <t>チョウソン</t>
    </rPh>
    <rPh sb="2" eb="3">
      <t>ソン</t>
    </rPh>
    <phoneticPr fontId="4"/>
  </si>
  <si>
    <t>株</t>
    <rPh sb="0" eb="1">
      <t>カブ</t>
    </rPh>
    <phoneticPr fontId="4"/>
  </si>
  <si>
    <t>円</t>
    <rPh sb="0" eb="1">
      <t>エン</t>
    </rPh>
    <phoneticPr fontId="4"/>
  </si>
  <si>
    <t>割合</t>
    <rPh sb="0" eb="2">
      <t>ワリアイ</t>
    </rPh>
    <phoneticPr fontId="4"/>
  </si>
  <si>
    <t>市区町村ｺｰﾄﾞ</t>
    <rPh sb="0" eb="4">
      <t>シクチョウソン</t>
    </rPh>
    <phoneticPr fontId="4"/>
  </si>
  <si>
    <t>－</t>
    <phoneticPr fontId="4"/>
  </si>
  <si>
    <t>日</t>
    <rPh sb="0" eb="1">
      <t>ニチ</t>
    </rPh>
    <phoneticPr fontId="4"/>
  </si>
  <si>
    <t>生　　年　　月　　日</t>
    <rPh sb="0" eb="1">
      <t>セイ</t>
    </rPh>
    <rPh sb="3" eb="4">
      <t>トシ</t>
    </rPh>
    <rPh sb="6" eb="7">
      <t>ツキ</t>
    </rPh>
    <rPh sb="9" eb="10">
      <t>ヒ</t>
    </rPh>
    <phoneticPr fontId="4"/>
  </si>
  <si>
    <t>氏　　　　名</t>
    <rPh sb="0" eb="1">
      <t>シ</t>
    </rPh>
    <rPh sb="5" eb="6">
      <t>ナ</t>
    </rPh>
    <phoneticPr fontId="4"/>
  </si>
  <si>
    <t>性別</t>
    <rPh sb="0" eb="2">
      <t>セイベツ</t>
    </rPh>
    <phoneticPr fontId="4"/>
  </si>
  <si>
    <t>1.男</t>
    <rPh sb="2" eb="3">
      <t>オトコ</t>
    </rPh>
    <phoneticPr fontId="4"/>
  </si>
  <si>
    <t>2.女</t>
    <rPh sb="2" eb="3">
      <t>オンナ</t>
    </rPh>
    <phoneticPr fontId="4"/>
  </si>
  <si>
    <t>従業者証
明書番号</t>
    <phoneticPr fontId="4"/>
  </si>
  <si>
    <t>主たる
職務内容</t>
    <phoneticPr fontId="4"/>
  </si>
  <si>
    <t>取引士か否かの別</t>
    <rPh sb="0" eb="3">
      <t>トリヒキシ</t>
    </rPh>
    <rPh sb="4" eb="5">
      <t>イナ</t>
    </rPh>
    <rPh sb="7" eb="8">
      <t>ベツ</t>
    </rPh>
    <phoneticPr fontId="4"/>
  </si>
  <si>
    <t>○</t>
    <phoneticPr fontId="4"/>
  </si>
  <si>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</si>
  <si>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</si>
  <si>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</si>
  <si>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</si>
  <si>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</si>
  <si>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</si>
  <si>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</si>
  <si>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</si>
  <si>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</si>
  <si>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</si>
  <si>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</si>
  <si>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</si>
  <si>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</si>
  <si>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</si>
  <si>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</si>
  <si>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</si>
  <si>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</si>
  <si>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</si>
  <si>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</si>
  <si>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</si>
  <si>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</si>
  <si>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</si>
  <si>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</si>
  <si>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</si>
  <si>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</si>
  <si>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</si>
  <si>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</si>
  <si>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</si>
  <si>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</si>
  <si>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</si>
  <si>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</si>
  <si>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</si>
  <si>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</si>
  <si>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</si>
  <si>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</si>
  <si>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</si>
  <si>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</si>
  <si>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</si>
  <si>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</si>
  <si>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</si>
  <si>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</si>
  <si>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</si>
  <si>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</si>
  <si>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神奈川</t>
    <rPh sb="2" eb="3">
      <t>カワ</t>
    </rPh>
    <phoneticPr fontId="4"/>
  </si>
  <si>
    <t>和歌山</t>
    <rPh sb="2" eb="3">
      <t>ヤマ</t>
    </rPh>
    <phoneticPr fontId="4"/>
  </si>
  <si>
    <t>鹿児島</t>
    <rPh sb="2" eb="3">
      <t>シマ</t>
    </rPh>
    <phoneticPr fontId="4"/>
  </si>
  <si>
    <t>石狩</t>
  </si>
  <si>
    <t>渡島</t>
  </si>
  <si>
    <t>檜山</t>
  </si>
  <si>
    <t>後志</t>
  </si>
  <si>
    <t>空知</t>
  </si>
  <si>
    <t>上川</t>
  </si>
  <si>
    <t>留萌</t>
  </si>
  <si>
    <t>宗谷</t>
  </si>
  <si>
    <t>オホ</t>
  </si>
  <si>
    <t>胆振</t>
  </si>
  <si>
    <t>日高</t>
  </si>
  <si>
    <t>十勝</t>
  </si>
  <si>
    <t>釧路</t>
  </si>
  <si>
    <t>根室</t>
  </si>
  <si>
    <t>登録行政庁</t>
    <rPh sb="0" eb="2">
      <t>トウロク</t>
    </rPh>
    <rPh sb="2" eb="5">
      <t>ギョウセイチョウ</t>
    </rPh>
    <phoneticPr fontId="4"/>
  </si>
  <si>
    <t>宅地建物取引士で
あるか否かの別</t>
    <phoneticPr fontId="4"/>
  </si>
  <si>
    <t>別記</t>
    <rPh sb="0" eb="2">
      <t>ベッキ</t>
    </rPh>
    <phoneticPr fontId="4"/>
  </si>
  <si>
    <t>様式第１号</t>
    <rPh sb="0" eb="2">
      <t>ヨウシキ</t>
    </rPh>
    <rPh sb="2" eb="3">
      <t>ダイ</t>
    </rPh>
    <rPh sb="4" eb="5">
      <t>ゴウ</t>
    </rPh>
    <phoneticPr fontId="4"/>
  </si>
  <si>
    <t>（第一条関係）</t>
    <rPh sb="1" eb="2">
      <t>ダイ</t>
    </rPh>
    <rPh sb="2" eb="3">
      <t>イチ</t>
    </rPh>
    <rPh sb="3" eb="4">
      <t>ジョウ</t>
    </rPh>
    <rPh sb="4" eb="6">
      <t>カンケイ</t>
    </rPh>
    <phoneticPr fontId="4"/>
  </si>
  <si>
    <t>（Ａ４）</t>
    <phoneticPr fontId="4"/>
  </si>
  <si>
    <t>１</t>
    <phoneticPr fontId="4"/>
  </si>
  <si>
    <t>免　　許　　申　　請　　書</t>
    <rPh sb="0" eb="1">
      <t>メン</t>
    </rPh>
    <rPh sb="3" eb="4">
      <t>モト</t>
    </rPh>
    <rPh sb="6" eb="7">
      <t>サル</t>
    </rPh>
    <rPh sb="9" eb="10">
      <t>ショウ</t>
    </rPh>
    <rPh sb="12" eb="13">
      <t>ショ</t>
    </rPh>
    <phoneticPr fontId="4"/>
  </si>
  <si>
    <t>　宅地建物取引業法第４条第１項の規定により、同法第３条第１項の免許を申請します。</t>
    <rPh sb="1" eb="3">
      <t>タクチ</t>
    </rPh>
    <rPh sb="3" eb="5">
      <t>タテモノ</t>
    </rPh>
    <rPh sb="5" eb="7">
      <t>トリヒキ</t>
    </rPh>
    <rPh sb="7" eb="9">
      <t>ギョウホウ</t>
    </rPh>
    <rPh sb="9" eb="10">
      <t>ダイ</t>
    </rPh>
    <rPh sb="11" eb="12">
      <t>ジョウ</t>
    </rPh>
    <rPh sb="12" eb="13">
      <t>ダイ</t>
    </rPh>
    <rPh sb="14" eb="15">
      <t>コウ</t>
    </rPh>
    <rPh sb="16" eb="18">
      <t>キテイ</t>
    </rPh>
    <rPh sb="22" eb="24">
      <t>ドウホウ</t>
    </rPh>
    <rPh sb="24" eb="25">
      <t>ダイ</t>
    </rPh>
    <rPh sb="26" eb="27">
      <t>ジョウ</t>
    </rPh>
    <rPh sb="27" eb="28">
      <t>ダイ</t>
    </rPh>
    <rPh sb="29" eb="30">
      <t>コウ</t>
    </rPh>
    <rPh sb="31" eb="33">
      <t>メンキョ</t>
    </rPh>
    <rPh sb="34" eb="36">
      <t>シンセイ</t>
    </rPh>
    <phoneticPr fontId="4"/>
  </si>
  <si>
    <t>この申請書及び添付書類の記載事項は、事実に相違ありません。</t>
    <rPh sb="2" eb="5">
      <t>シンセイショ</t>
    </rPh>
    <rPh sb="5" eb="6">
      <t>オヨ</t>
    </rPh>
    <rPh sb="7" eb="9">
      <t>テンプ</t>
    </rPh>
    <rPh sb="9" eb="11">
      <t>ショルイ</t>
    </rPh>
    <rPh sb="12" eb="14">
      <t>キサイ</t>
    </rPh>
    <rPh sb="14" eb="16">
      <t>ジコウ</t>
    </rPh>
    <rPh sb="18" eb="20">
      <t>ジジツ</t>
    </rPh>
    <rPh sb="21" eb="23">
      <t>ソウイ</t>
    </rPh>
    <phoneticPr fontId="4"/>
  </si>
  <si>
    <t>申請年月日</t>
    <rPh sb="0" eb="2">
      <t>シンセイ</t>
    </rPh>
    <rPh sb="2" eb="5">
      <t>ネンガッピ</t>
    </rPh>
    <phoneticPr fontId="4"/>
  </si>
  <si>
    <t>免許行政庁</t>
    <rPh sb="0" eb="2">
      <t>メンキョ</t>
    </rPh>
    <rPh sb="2" eb="5">
      <t>ギョウセイチョウ</t>
    </rPh>
    <phoneticPr fontId="4"/>
  </si>
  <si>
    <t>商号又は名称</t>
    <phoneticPr fontId="4"/>
  </si>
  <si>
    <t>郵便番号</t>
    <rPh sb="0" eb="2">
      <t>ユウビン</t>
    </rPh>
    <rPh sb="2" eb="4">
      <t>バンゴウ</t>
    </rPh>
    <phoneticPr fontId="4"/>
  </si>
  <si>
    <t>郵便番号(数字のみ)</t>
    <rPh sb="5" eb="7">
      <t>スウジ</t>
    </rPh>
    <phoneticPr fontId="4"/>
  </si>
  <si>
    <t>(入力例：0123456)</t>
    <rPh sb="1" eb="4">
      <t>ニュウリョクレイ</t>
    </rPh>
    <phoneticPr fontId="4"/>
  </si>
  <si>
    <t>主たる事務所の</t>
    <rPh sb="0" eb="1">
      <t>シュ</t>
    </rPh>
    <rPh sb="3" eb="6">
      <t>ジムショ</t>
    </rPh>
    <phoneticPr fontId="4"/>
  </si>
  <si>
    <t>主たる事務所</t>
    <phoneticPr fontId="4"/>
  </si>
  <si>
    <t>所在地</t>
    <rPh sb="0" eb="3">
      <t>ショザイチ</t>
    </rPh>
    <phoneticPr fontId="4"/>
  </si>
  <si>
    <t>の所在地</t>
    <phoneticPr fontId="4"/>
  </si>
  <si>
    <t>（法人にあっては、</t>
    <rPh sb="1" eb="3">
      <t>ホウジン</t>
    </rPh>
    <phoneticPr fontId="4"/>
  </si>
  <si>
    <t>（法人にあっては、</t>
    <phoneticPr fontId="4"/>
  </si>
  <si>
    <t>代表者の氏名）</t>
    <rPh sb="0" eb="3">
      <t>ダイヒョウシャ</t>
    </rPh>
    <rPh sb="4" eb="6">
      <t>シメイ</t>
    </rPh>
    <phoneticPr fontId="4"/>
  </si>
  <si>
    <t>代表者の氏名）</t>
    <phoneticPr fontId="4"/>
  </si>
  <si>
    <t>電話番号</t>
    <phoneticPr fontId="4"/>
  </si>
  <si>
    <t>(入力例：03-1234-5678)</t>
    <rPh sb="1" eb="4">
      <t>ニュウリョクレイ</t>
    </rPh>
    <phoneticPr fontId="4"/>
  </si>
  <si>
    <t>ファクシミリ番号</t>
    <rPh sb="6" eb="8">
      <t>バンゴウ</t>
    </rPh>
    <phoneticPr fontId="4"/>
  </si>
  <si>
    <t>ファクシミリ番号</t>
    <phoneticPr fontId="4"/>
  </si>
  <si>
    <t>受付年月日</t>
    <rPh sb="0" eb="2">
      <t>ウケツケ</t>
    </rPh>
    <rPh sb="2" eb="5">
      <t>ネンガッピ</t>
    </rPh>
    <phoneticPr fontId="4"/>
  </si>
  <si>
    <t>※</t>
    <phoneticPr fontId="4"/>
  </si>
  <si>
    <t>※</t>
    <phoneticPr fontId="4"/>
  </si>
  <si>
    <t>（</t>
    <phoneticPr fontId="4"/>
  </si>
  <si>
    <t>（有効期間：</t>
    <phoneticPr fontId="4"/>
  </si>
  <si>
    <t>～</t>
    <phoneticPr fontId="4"/>
  </si>
  <si>
    <t>～</t>
    <phoneticPr fontId="4"/>
  </si>
  <si>
    <t>）</t>
    <phoneticPr fontId="4"/>
  </si>
  <si>
    <t>有効期間</t>
    <rPh sb="0" eb="2">
      <t>ユウコウ</t>
    </rPh>
    <rPh sb="2" eb="4">
      <t>キカン</t>
    </rPh>
    <phoneticPr fontId="4"/>
  </si>
  <si>
    <t>免許の</t>
    <rPh sb="0" eb="2">
      <t>メンキョ</t>
    </rPh>
    <phoneticPr fontId="4"/>
  </si>
  <si>
    <t>免許換え後の</t>
    <rPh sb="0" eb="2">
      <t>メンキョ</t>
    </rPh>
    <rPh sb="2" eb="3">
      <t>ガ</t>
    </rPh>
    <rPh sb="4" eb="5">
      <t>ゴ</t>
    </rPh>
    <phoneticPr fontId="4"/>
  </si>
  <si>
    <t>（　　）</t>
    <phoneticPr fontId="4"/>
  </si>
  <si>
    <t>第　　　　　　　号</t>
    <rPh sb="0" eb="1">
      <t>ダイ</t>
    </rPh>
    <rPh sb="8" eb="9">
      <t>ゴウ</t>
    </rPh>
    <phoneticPr fontId="4"/>
  </si>
  <si>
    <t>種類</t>
    <rPh sb="0" eb="2">
      <t>シュルイ</t>
    </rPh>
    <phoneticPr fontId="4"/>
  </si>
  <si>
    <t>免許権者コード</t>
    <rPh sb="0" eb="2">
      <t>メンキョ</t>
    </rPh>
    <rPh sb="2" eb="4">
      <t>ケンシャ</t>
    </rPh>
    <phoneticPr fontId="4"/>
  </si>
  <si>
    <t>→</t>
    <phoneticPr fontId="4"/>
  </si>
  <si>
    <t>◎　商号又は名称</t>
    <rPh sb="2" eb="4">
      <t>ショウゴウ</t>
    </rPh>
    <rPh sb="4" eb="5">
      <t>マタ</t>
    </rPh>
    <rPh sb="6" eb="8">
      <t>メイショウ</t>
    </rPh>
    <phoneticPr fontId="4"/>
  </si>
  <si>
    <t>法人・個人の別</t>
    <rPh sb="0" eb="2">
      <t>ホウジン</t>
    </rPh>
    <rPh sb="3" eb="5">
      <t>コジン</t>
    </rPh>
    <rPh sb="6" eb="7">
      <t>ベツ</t>
    </rPh>
    <phoneticPr fontId="4"/>
  </si>
  <si>
    <t>１１</t>
    <phoneticPr fontId="4"/>
  </si>
  <si>
    <t>フリガナ</t>
    <phoneticPr fontId="4"/>
  </si>
  <si>
    <t>商号又は</t>
    <rPh sb="0" eb="2">
      <t>ショウゴウ</t>
    </rPh>
    <rPh sb="2" eb="3">
      <t>マタ</t>
    </rPh>
    <phoneticPr fontId="4"/>
  </si>
  <si>
    <t>名称</t>
    <rPh sb="0" eb="2">
      <t>メイショウ</t>
    </rPh>
    <phoneticPr fontId="4"/>
  </si>
  <si>
    <t>※</t>
    <phoneticPr fontId="4"/>
  </si>
  <si>
    <t>法人・個人の別</t>
    <phoneticPr fontId="4"/>
  </si>
  <si>
    <t>◎　代表者又は個人に関する事項</t>
    <rPh sb="2" eb="5">
      <t>ダイヒョウシャ</t>
    </rPh>
    <rPh sb="5" eb="6">
      <t>マタ</t>
    </rPh>
    <rPh sb="7" eb="9">
      <t>コジン</t>
    </rPh>
    <rPh sb="10" eb="11">
      <t>カン</t>
    </rPh>
    <rPh sb="13" eb="15">
      <t>ジコウ</t>
    </rPh>
    <phoneticPr fontId="4"/>
  </si>
  <si>
    <t>(入力例：012345　※「0」も入力)</t>
    <rPh sb="1" eb="4">
      <t>ニュウリョクレイ</t>
    </rPh>
    <rPh sb="17" eb="19">
      <t>ニュウリョク</t>
    </rPh>
    <phoneticPr fontId="4"/>
  </si>
  <si>
    <t>１２</t>
    <phoneticPr fontId="4"/>
  </si>
  <si>
    <t>－</t>
    <phoneticPr fontId="4"/>
  </si>
  <si>
    <t>登録番号</t>
    <phoneticPr fontId="4"/>
  </si>
  <si>
    <t>フリガナ</t>
    <phoneticPr fontId="4"/>
  </si>
  <si>
    <t>－</t>
    <phoneticPr fontId="4"/>
  </si>
  <si>
    <t>年</t>
    <rPh sb="0" eb="1">
      <t>トシ</t>
    </rPh>
    <phoneticPr fontId="4"/>
  </si>
  <si>
    <t>※</t>
    <phoneticPr fontId="4"/>
  </si>
  <si>
    <t>－</t>
    <phoneticPr fontId="4"/>
  </si>
  <si>
    <t>◎　宅地建物取引業以外に行っている</t>
    <rPh sb="2" eb="4">
      <t>タクチ</t>
    </rPh>
    <rPh sb="4" eb="6">
      <t>タテモノ</t>
    </rPh>
    <rPh sb="6" eb="9">
      <t>トリヒキギョウ</t>
    </rPh>
    <rPh sb="9" eb="11">
      <t>イガイ</t>
    </rPh>
    <rPh sb="12" eb="13">
      <t>オコナ</t>
    </rPh>
    <phoneticPr fontId="4"/>
  </si>
  <si>
    <t>◎　所属している不動産業関係業界団体がある場合には</t>
    <rPh sb="2" eb="4">
      <t>ショゾク</t>
    </rPh>
    <rPh sb="8" eb="11">
      <t>フドウサン</t>
    </rPh>
    <rPh sb="11" eb="12">
      <t>ギョウ</t>
    </rPh>
    <rPh sb="12" eb="14">
      <t>カンケイ</t>
    </rPh>
    <rPh sb="14" eb="16">
      <t>ギョウカイ</t>
    </rPh>
    <rPh sb="16" eb="18">
      <t>ダンタイ</t>
    </rPh>
    <rPh sb="21" eb="23">
      <t>バアイ</t>
    </rPh>
    <phoneticPr fontId="4"/>
  </si>
  <si>
    <t>事業がある場合にはその種類</t>
    <rPh sb="0" eb="2">
      <t>ジギョウ</t>
    </rPh>
    <rPh sb="5" eb="7">
      <t>バアイ</t>
    </rPh>
    <rPh sb="11" eb="13">
      <t>シュルイ</t>
    </rPh>
    <phoneticPr fontId="4"/>
  </si>
  <si>
    <t>◎　宅地建物取引業以外に行っている事業</t>
    <rPh sb="2" eb="4">
      <t>タクチ</t>
    </rPh>
    <rPh sb="4" eb="6">
      <t>タテモノ</t>
    </rPh>
    <rPh sb="6" eb="9">
      <t>トリヒキギョウ</t>
    </rPh>
    <rPh sb="9" eb="11">
      <t>イガイ</t>
    </rPh>
    <rPh sb="12" eb="13">
      <t>イ</t>
    </rPh>
    <rPh sb="17" eb="19">
      <t>ジギョウ</t>
    </rPh>
    <phoneticPr fontId="4"/>
  </si>
  <si>
    <t>　◎　資本金（千円）</t>
    <rPh sb="3" eb="6">
      <t>シホンキン</t>
    </rPh>
    <rPh sb="7" eb="9">
      <t>センエン</t>
    </rPh>
    <phoneticPr fontId="4"/>
  </si>
  <si>
    <t>１３</t>
    <phoneticPr fontId="4"/>
  </si>
  <si>
    <t>（加入：</t>
    <phoneticPr fontId="4"/>
  </si>
  <si>
    <t>兼業コード①</t>
    <rPh sb="0" eb="2">
      <t>ケンギョウ</t>
    </rPh>
    <phoneticPr fontId="4"/>
  </si>
  <si>
    <t>千円</t>
    <rPh sb="0" eb="2">
      <t>センエン</t>
    </rPh>
    <phoneticPr fontId="4"/>
  </si>
  <si>
    <t>（加入：</t>
    <phoneticPr fontId="4"/>
  </si>
  <si>
    <t>兼業コード②</t>
    <rPh sb="0" eb="2">
      <t>ケンギョウ</t>
    </rPh>
    <phoneticPr fontId="4"/>
  </si>
  <si>
    <t>兼業コード③</t>
    <rPh sb="0" eb="2">
      <t>ケンギョウ</t>
    </rPh>
    <phoneticPr fontId="4"/>
  </si>
  <si>
    <t>◎</t>
    <phoneticPr fontId="4"/>
  </si>
  <si>
    <t>◎</t>
    <phoneticPr fontId="4"/>
  </si>
  <si>
    <t>資本金（千円）</t>
    <rPh sb="0" eb="3">
      <t>シホンキン</t>
    </rPh>
    <rPh sb="4" eb="6">
      <t>センエン</t>
    </rPh>
    <phoneticPr fontId="4"/>
  </si>
  <si>
    <t>◎　所属している不動産関係業界団体</t>
    <rPh sb="2" eb="4">
      <t>ショゾク</t>
    </rPh>
    <rPh sb="8" eb="11">
      <t>フドウサン</t>
    </rPh>
    <rPh sb="11" eb="13">
      <t>カンケイ</t>
    </rPh>
    <rPh sb="13" eb="15">
      <t>ギョウカイ</t>
    </rPh>
    <rPh sb="15" eb="17">
      <t>ダンタイ</t>
    </rPh>
    <phoneticPr fontId="4"/>
  </si>
  <si>
    <t>所属団体コード①</t>
    <rPh sb="0" eb="4">
      <t>ショゾクダンタイ</t>
    </rPh>
    <phoneticPr fontId="4"/>
  </si>
  <si>
    <t>加入日①</t>
    <rPh sb="0" eb="3">
      <t>カニュウビ</t>
    </rPh>
    <phoneticPr fontId="4"/>
  </si>
  <si>
    <t>所属団体コード②</t>
    <rPh sb="0" eb="4">
      <t>ショゾクダンタイ</t>
    </rPh>
    <phoneticPr fontId="4"/>
  </si>
  <si>
    <t>加入日②</t>
    <rPh sb="0" eb="3">
      <t>カニュウビ</t>
    </rPh>
    <phoneticPr fontId="4"/>
  </si>
  <si>
    <t>１</t>
    <phoneticPr fontId="4"/>
  </si>
  <si>
    <t>０</t>
    <phoneticPr fontId="4"/>
  </si>
  <si>
    <t>所属団体コード③</t>
    <rPh sb="0" eb="4">
      <t>ショゾクダンタイ</t>
    </rPh>
    <phoneticPr fontId="4"/>
  </si>
  <si>
    <t>加入日③</t>
    <rPh sb="0" eb="3">
      <t>カニュウビ</t>
    </rPh>
    <phoneticPr fontId="4"/>
  </si>
  <si>
    <t>所属団体コード④</t>
    <rPh sb="0" eb="4">
      <t>ショゾクダンタイ</t>
    </rPh>
    <phoneticPr fontId="4"/>
  </si>
  <si>
    <t>加入日④</t>
    <rPh sb="0" eb="3">
      <t>カニュウビ</t>
    </rPh>
    <phoneticPr fontId="4"/>
  </si>
  <si>
    <t>所属団体コード⑤</t>
    <rPh sb="0" eb="4">
      <t>ショゾクダンタイ</t>
    </rPh>
    <phoneticPr fontId="4"/>
  </si>
  <si>
    <t>加入日⑤</t>
    <rPh sb="0" eb="3">
      <t>カニュウビ</t>
    </rPh>
    <phoneticPr fontId="4"/>
  </si>
  <si>
    <t>役員に関する事項（法人の場合）</t>
    <rPh sb="0" eb="2">
      <t>ヤクイン</t>
    </rPh>
    <rPh sb="3" eb="4">
      <t>カン</t>
    </rPh>
    <rPh sb="6" eb="8">
      <t>ジコウ</t>
    </rPh>
    <rPh sb="9" eb="11">
      <t>ホウジン</t>
    </rPh>
    <rPh sb="12" eb="14">
      <t>バアイ</t>
    </rPh>
    <phoneticPr fontId="4"/>
  </si>
  <si>
    <t>２１</t>
    <phoneticPr fontId="4"/>
  </si>
  <si>
    <t>２１</t>
    <phoneticPr fontId="4"/>
  </si>
  <si>
    <t>役名コード</t>
    <phoneticPr fontId="4"/>
  </si>
  <si>
    <t>登録番号</t>
    <phoneticPr fontId="4"/>
  </si>
  <si>
    <t>※</t>
    <phoneticPr fontId="4"/>
  </si>
  <si>
    <t>フリガナ</t>
    <phoneticPr fontId="4"/>
  </si>
  <si>
    <t>※</t>
    <phoneticPr fontId="4"/>
  </si>
  <si>
    <t>－</t>
    <phoneticPr fontId="4"/>
  </si>
  <si>
    <t>－</t>
    <phoneticPr fontId="4"/>
  </si>
  <si>
    <t>－</t>
    <phoneticPr fontId="4"/>
  </si>
  <si>
    <t>登録番号</t>
    <phoneticPr fontId="4"/>
  </si>
  <si>
    <t>－</t>
    <phoneticPr fontId="4"/>
  </si>
  <si>
    <t>－</t>
    <phoneticPr fontId="4"/>
  </si>
  <si>
    <t>登録番号</t>
    <phoneticPr fontId="4"/>
  </si>
  <si>
    <t>（第三面）</t>
    <rPh sb="1" eb="2">
      <t>ダイ</t>
    </rPh>
    <rPh sb="2" eb="3">
      <t>サン</t>
    </rPh>
    <rPh sb="3" eb="4">
      <t>メン</t>
    </rPh>
    <phoneticPr fontId="4"/>
  </si>
  <si>
    <t>１</t>
    <phoneticPr fontId="4"/>
  </si>
  <si>
    <t>３</t>
    <phoneticPr fontId="4"/>
  </si>
  <si>
    <t>０</t>
    <phoneticPr fontId="4"/>
  </si>
  <si>
    <t>３０</t>
    <phoneticPr fontId="4"/>
  </si>
  <si>
    <t>３０</t>
    <phoneticPr fontId="4"/>
  </si>
  <si>
    <t>　１．主たる事務所　２．従たる事務所</t>
    <rPh sb="3" eb="4">
      <t>シュ</t>
    </rPh>
    <rPh sb="6" eb="9">
      <t>ジムショ</t>
    </rPh>
    <rPh sb="12" eb="13">
      <t>シタガ</t>
    </rPh>
    <rPh sb="15" eb="18">
      <t>ジムショ</t>
    </rPh>
    <phoneticPr fontId="4"/>
  </si>
  <si>
    <t>事務所の別</t>
    <phoneticPr fontId="4"/>
  </si>
  <si>
    <t>事務所の名称</t>
    <phoneticPr fontId="4"/>
  </si>
  <si>
    <t>事務所に関する事項</t>
    <rPh sb="0" eb="3">
      <t>ジムショ</t>
    </rPh>
    <rPh sb="4" eb="5">
      <t>カン</t>
    </rPh>
    <rPh sb="7" eb="9">
      <t>ジコウ</t>
    </rPh>
    <phoneticPr fontId="4"/>
  </si>
  <si>
    <t>３１</t>
    <phoneticPr fontId="4"/>
  </si>
  <si>
    <t>(入力例：千葉県)</t>
    <rPh sb="1" eb="4">
      <t>ニュウリョクレイ</t>
    </rPh>
    <rPh sb="5" eb="7">
      <t>チバ</t>
    </rPh>
    <rPh sb="7" eb="8">
      <t>ケン</t>
    </rPh>
    <phoneticPr fontId="4"/>
  </si>
  <si>
    <t>(入力例：千葉市)</t>
    <rPh sb="1" eb="4">
      <t>ニュウリョクレイ</t>
    </rPh>
    <rPh sb="5" eb="7">
      <t>チバ</t>
    </rPh>
    <rPh sb="7" eb="8">
      <t>シ</t>
    </rPh>
    <phoneticPr fontId="4"/>
  </si>
  <si>
    <t>(入力例：中央区)</t>
    <rPh sb="1" eb="4">
      <t>ニュウリョクレイ</t>
    </rPh>
    <rPh sb="5" eb="7">
      <t>チュウオウ</t>
    </rPh>
    <rPh sb="7" eb="8">
      <t>ク</t>
    </rPh>
    <phoneticPr fontId="4"/>
  </si>
  <si>
    <t>所在地市区町村コード</t>
    <rPh sb="0" eb="3">
      <t>ショザイチ</t>
    </rPh>
    <rPh sb="3" eb="4">
      <t>シ</t>
    </rPh>
    <rPh sb="4" eb="5">
      <t>ク</t>
    </rPh>
    <rPh sb="5" eb="7">
      <t>チョウソン</t>
    </rPh>
    <phoneticPr fontId="4"/>
  </si>
  <si>
    <t>(入力例：03-5253-8111)</t>
    <rPh sb="1" eb="4">
      <t>ニュウリョクレイ</t>
    </rPh>
    <phoneticPr fontId="4"/>
  </si>
  <si>
    <t>従事する者の数</t>
    <rPh sb="0" eb="2">
      <t>ジュウジ</t>
    </rPh>
    <rPh sb="4" eb="5">
      <t>シャ</t>
    </rPh>
    <rPh sb="6" eb="7">
      <t>カズ</t>
    </rPh>
    <phoneticPr fontId="4"/>
  </si>
  <si>
    <t>人</t>
    <rPh sb="0" eb="1">
      <t>ニン</t>
    </rPh>
    <phoneticPr fontId="4"/>
  </si>
  <si>
    <t>◎</t>
    <phoneticPr fontId="4"/>
  </si>
  <si>
    <t>政令第２条の２で定める使用人に関する事項</t>
    <rPh sb="0" eb="2">
      <t>セイレイ</t>
    </rPh>
    <rPh sb="2" eb="3">
      <t>ダイ</t>
    </rPh>
    <rPh sb="4" eb="5">
      <t>ジョウ</t>
    </rPh>
    <rPh sb="8" eb="9">
      <t>サダ</t>
    </rPh>
    <rPh sb="11" eb="14">
      <t>シヨウニン</t>
    </rPh>
    <rPh sb="15" eb="16">
      <t>カン</t>
    </rPh>
    <rPh sb="18" eb="20">
      <t>ジコウ</t>
    </rPh>
    <phoneticPr fontId="4"/>
  </si>
  <si>
    <t>３１</t>
    <phoneticPr fontId="4"/>
  </si>
  <si>
    <t>登録番号</t>
    <phoneticPr fontId="4"/>
  </si>
  <si>
    <t>専任の宅地建物取引士に関する事項</t>
    <rPh sb="0" eb="2">
      <t>センニン</t>
    </rPh>
    <rPh sb="3" eb="5">
      <t>タクチ</t>
    </rPh>
    <rPh sb="5" eb="7">
      <t>タテモノ</t>
    </rPh>
    <rPh sb="7" eb="9">
      <t>トリヒキ</t>
    </rPh>
    <rPh sb="9" eb="10">
      <t>シ</t>
    </rPh>
    <rPh sb="11" eb="12">
      <t>カン</t>
    </rPh>
    <rPh sb="14" eb="16">
      <t>ジコウ</t>
    </rPh>
    <phoneticPr fontId="4"/>
  </si>
  <si>
    <t>◎　専任の宅地建物取引士に関する事項</t>
    <rPh sb="2" eb="4">
      <t>センニン</t>
    </rPh>
    <rPh sb="5" eb="7">
      <t>タクチ</t>
    </rPh>
    <rPh sb="7" eb="9">
      <t>タテモノ</t>
    </rPh>
    <rPh sb="9" eb="11">
      <t>トリヒキ</t>
    </rPh>
    <rPh sb="11" eb="12">
      <t>シ</t>
    </rPh>
    <rPh sb="13" eb="14">
      <t>カン</t>
    </rPh>
    <rPh sb="16" eb="18">
      <t>ジコウ</t>
    </rPh>
    <phoneticPr fontId="4"/>
  </si>
  <si>
    <t>４１</t>
    <phoneticPr fontId="4"/>
  </si>
  <si>
    <t>－</t>
    <phoneticPr fontId="4"/>
  </si>
  <si>
    <t>（第四面）</t>
    <rPh sb="1" eb="2">
      <t>ダイ</t>
    </rPh>
    <rPh sb="2" eb="3">
      <t>ヨン</t>
    </rPh>
    <rPh sb="3" eb="4">
      <t>メン</t>
    </rPh>
    <phoneticPr fontId="4"/>
  </si>
  <si>
    <t>４</t>
    <phoneticPr fontId="4"/>
  </si>
  <si>
    <t>０</t>
    <phoneticPr fontId="4"/>
  </si>
  <si>
    <t>専任の宅地建物取引士に関する事項（続き）</t>
    <rPh sb="0" eb="2">
      <t>センニン</t>
    </rPh>
    <rPh sb="3" eb="5">
      <t>タクチ</t>
    </rPh>
    <rPh sb="5" eb="7">
      <t>タテモノ</t>
    </rPh>
    <rPh sb="7" eb="9">
      <t>トリヒキ</t>
    </rPh>
    <rPh sb="9" eb="10">
      <t>シ</t>
    </rPh>
    <rPh sb="11" eb="12">
      <t>カン</t>
    </rPh>
    <rPh sb="14" eb="16">
      <t>ジコウ</t>
    </rPh>
    <rPh sb="17" eb="18">
      <t>ツヅ</t>
    </rPh>
    <phoneticPr fontId="4"/>
  </si>
  <si>
    <t>（第五面）</t>
    <rPh sb="1" eb="2">
      <t>ダイ</t>
    </rPh>
    <rPh sb="2" eb="3">
      <t>ゴ</t>
    </rPh>
    <rPh sb="3" eb="4">
      <t>メン</t>
    </rPh>
    <phoneticPr fontId="4"/>
  </si>
  <si>
    <t>（消印してはならない）</t>
    <rPh sb="1" eb="3">
      <t>ケシイン</t>
    </rPh>
    <phoneticPr fontId="4"/>
  </si>
  <si>
    <t>（自動入力）</t>
    <rPh sb="1" eb="3">
      <t>ジドウ</t>
    </rPh>
    <rPh sb="3" eb="5">
      <t>ニュウリョク</t>
    </rPh>
    <phoneticPr fontId="4"/>
  </si>
  <si>
    <t>11 相談役</t>
    <rPh sb="3" eb="6">
      <t>ソウダンヤク</t>
    </rPh>
    <phoneticPr fontId="4"/>
  </si>
  <si>
    <t>12 顧問</t>
    <rPh sb="3" eb="5">
      <t>コモン</t>
    </rPh>
    <phoneticPr fontId="4"/>
  </si>
  <si>
    <t>与那国町</t>
  </si>
  <si>
    <t>八重山郡</t>
  </si>
  <si>
    <t>沖縄県</t>
  </si>
  <si>
    <t>473821</t>
  </si>
  <si>
    <t>竹富町</t>
  </si>
  <si>
    <t>473812</t>
  </si>
  <si>
    <t>多良間村</t>
  </si>
  <si>
    <t>宮古郡</t>
  </si>
  <si>
    <t>473758</t>
  </si>
  <si>
    <t>八重瀬町</t>
  </si>
  <si>
    <t>島尻郡</t>
  </si>
  <si>
    <t>473626</t>
  </si>
  <si>
    <t>久米島町</t>
  </si>
  <si>
    <t>473618</t>
  </si>
  <si>
    <t>伊是名村</t>
  </si>
  <si>
    <t>473600</t>
  </si>
  <si>
    <t>伊平屋村</t>
  </si>
  <si>
    <t>473596</t>
  </si>
  <si>
    <t>北大東村</t>
  </si>
  <si>
    <t>473588</t>
  </si>
  <si>
    <t>南大東村</t>
  </si>
  <si>
    <t>473570</t>
  </si>
  <si>
    <t>渡名喜村</t>
  </si>
  <si>
    <t>473561</t>
  </si>
  <si>
    <t>粟国村</t>
  </si>
  <si>
    <t>473553</t>
  </si>
  <si>
    <t>座間味村</t>
  </si>
  <si>
    <t>473545</t>
  </si>
  <si>
    <t>渡嘉敷村</t>
  </si>
  <si>
    <t>473537</t>
  </si>
  <si>
    <t>南風原町</t>
  </si>
  <si>
    <t>473502</t>
  </si>
  <si>
    <t>与那原町</t>
  </si>
  <si>
    <t>473481</t>
  </si>
  <si>
    <t>西原町</t>
  </si>
  <si>
    <t>中頭郡</t>
  </si>
  <si>
    <t>473294</t>
  </si>
  <si>
    <t>中城村</t>
  </si>
  <si>
    <t>473286</t>
  </si>
  <si>
    <t>北中城村</t>
  </si>
  <si>
    <t>473278</t>
  </si>
  <si>
    <t>北谷町</t>
  </si>
  <si>
    <t>473260</t>
  </si>
  <si>
    <t>嘉手納町</t>
  </si>
  <si>
    <t>473251</t>
  </si>
  <si>
    <t>読谷村</t>
  </si>
  <si>
    <t>国頭郡</t>
  </si>
  <si>
    <t>473243</t>
  </si>
  <si>
    <t>伊江村</t>
  </si>
  <si>
    <t>473154</t>
  </si>
  <si>
    <t>金武町</t>
  </si>
  <si>
    <t>473146</t>
  </si>
  <si>
    <t>宜野座村</t>
  </si>
  <si>
    <t>473138</t>
  </si>
  <si>
    <t>恩納村</t>
  </si>
  <si>
    <t>473111</t>
  </si>
  <si>
    <t>本部町</t>
  </si>
  <si>
    <t>473081</t>
  </si>
  <si>
    <t>今帰仁村</t>
  </si>
  <si>
    <t>473065</t>
  </si>
  <si>
    <t>東村</t>
  </si>
  <si>
    <t>473031</t>
  </si>
  <si>
    <t>大宜味村</t>
  </si>
  <si>
    <t>473022</t>
  </si>
  <si>
    <t>国頭村</t>
  </si>
  <si>
    <t>473014</t>
  </si>
  <si>
    <t>南城市</t>
  </si>
  <si>
    <t>472158</t>
  </si>
  <si>
    <t>宮古島市</t>
  </si>
  <si>
    <t>472140</t>
  </si>
  <si>
    <t>うるま市</t>
  </si>
  <si>
    <t>472131</t>
  </si>
  <si>
    <t>豊見城市</t>
  </si>
  <si>
    <t>472123</t>
  </si>
  <si>
    <t>沖縄市</t>
  </si>
  <si>
    <t>472115</t>
  </si>
  <si>
    <t>糸満市</t>
  </si>
  <si>
    <t>472107</t>
  </si>
  <si>
    <t>名護市</t>
  </si>
  <si>
    <t>472093</t>
  </si>
  <si>
    <t>浦添市</t>
  </si>
  <si>
    <t>472085</t>
  </si>
  <si>
    <t>石垣市</t>
  </si>
  <si>
    <t>472077</t>
  </si>
  <si>
    <t>宜野湾市</t>
  </si>
  <si>
    <t>472051</t>
  </si>
  <si>
    <t>那覇市</t>
  </si>
  <si>
    <t>472018</t>
  </si>
  <si>
    <t>与論町</t>
  </si>
  <si>
    <t>大島郡</t>
  </si>
  <si>
    <t>鹿児島県</t>
  </si>
  <si>
    <t>465356</t>
  </si>
  <si>
    <t>知名町</t>
  </si>
  <si>
    <t>465348</t>
  </si>
  <si>
    <t>和泊町</t>
  </si>
  <si>
    <t>465330</t>
  </si>
  <si>
    <t>伊仙町</t>
  </si>
  <si>
    <t>465321</t>
  </si>
  <si>
    <t>天城町</t>
  </si>
  <si>
    <t>465313</t>
  </si>
  <si>
    <t>徳之島町</t>
  </si>
  <si>
    <t>465305</t>
  </si>
  <si>
    <t>喜界町</t>
  </si>
  <si>
    <t>465291</t>
  </si>
  <si>
    <t>龍郷町</t>
  </si>
  <si>
    <t>465275</t>
  </si>
  <si>
    <t>瀬戸内町</t>
  </si>
  <si>
    <t>465259</t>
  </si>
  <si>
    <t>宇検村</t>
  </si>
  <si>
    <t>465241</t>
  </si>
  <si>
    <t>大和村</t>
  </si>
  <si>
    <t>465232</t>
  </si>
  <si>
    <t>屋久島町</t>
  </si>
  <si>
    <t>熊毛郡</t>
  </si>
  <si>
    <t>465054</t>
  </si>
  <si>
    <t>南種子町</t>
  </si>
  <si>
    <t>465020</t>
  </si>
  <si>
    <t>中種子町</t>
  </si>
  <si>
    <t>465011</t>
  </si>
  <si>
    <t>肝付町</t>
  </si>
  <si>
    <t>肝属郡</t>
  </si>
  <si>
    <t>464929</t>
  </si>
  <si>
    <t>南大隅町</t>
  </si>
  <si>
    <t>464911</t>
  </si>
  <si>
    <t>錦江町</t>
  </si>
  <si>
    <t>464902</t>
  </si>
  <si>
    <t>東串良町</t>
  </si>
  <si>
    <t>464821</t>
  </si>
  <si>
    <t>大崎町</t>
  </si>
  <si>
    <t>曽於郡</t>
  </si>
  <si>
    <t>464686</t>
  </si>
  <si>
    <t>湧水町</t>
  </si>
  <si>
    <t>姶良郡</t>
  </si>
  <si>
    <t>464520</t>
  </si>
  <si>
    <t>長島町</t>
  </si>
  <si>
    <t>出水郡</t>
  </si>
  <si>
    <t>464040</t>
  </si>
  <si>
    <t>さつま町</t>
  </si>
  <si>
    <t>薩摩郡</t>
  </si>
  <si>
    <t>463922</t>
  </si>
  <si>
    <t>十島村</t>
  </si>
  <si>
    <t>鹿児島郡</t>
  </si>
  <si>
    <t>463043</t>
  </si>
  <si>
    <t>三島村</t>
  </si>
  <si>
    <t>463035</t>
  </si>
  <si>
    <t>姶良市</t>
  </si>
  <si>
    <t>462250</t>
  </si>
  <si>
    <t>伊佐市</t>
  </si>
  <si>
    <t>462241</t>
  </si>
  <si>
    <t>南九州市</t>
  </si>
  <si>
    <t>462233</t>
  </si>
  <si>
    <t>奄美市</t>
  </si>
  <si>
    <t>462225</t>
  </si>
  <si>
    <t>志布志市</t>
  </si>
  <si>
    <t>462217</t>
  </si>
  <si>
    <t>南さつま市</t>
  </si>
  <si>
    <t>462209</t>
  </si>
  <si>
    <t>いちき串木野市</t>
  </si>
  <si>
    <t>462195</t>
  </si>
  <si>
    <t>霧島市</t>
  </si>
  <si>
    <t>462187</t>
  </si>
  <si>
    <t>曽於市</t>
  </si>
  <si>
    <t>462179</t>
  </si>
  <si>
    <t>日置市</t>
  </si>
  <si>
    <t>462161</t>
  </si>
  <si>
    <t>薩摩川内市</t>
  </si>
  <si>
    <t>462152</t>
  </si>
  <si>
    <t>垂水市</t>
  </si>
  <si>
    <t>462144</t>
  </si>
  <si>
    <t>西之表市</t>
  </si>
  <si>
    <t>462136</t>
  </si>
  <si>
    <t>指宿市</t>
  </si>
  <si>
    <t>462101</t>
  </si>
  <si>
    <t>出水市</t>
  </si>
  <si>
    <t>462080</t>
  </si>
  <si>
    <t>阿久根市</t>
  </si>
  <si>
    <t>462063</t>
  </si>
  <si>
    <t>枕崎市</t>
  </si>
  <si>
    <t>462047</t>
  </si>
  <si>
    <t>鹿屋市</t>
  </si>
  <si>
    <t>462039</t>
  </si>
  <si>
    <t>鹿児島市</t>
  </si>
  <si>
    <t>462012</t>
  </si>
  <si>
    <t>五ヶ瀬町</t>
  </si>
  <si>
    <t>西臼杵郡</t>
  </si>
  <si>
    <t>宮崎県</t>
  </si>
  <si>
    <t>454435</t>
  </si>
  <si>
    <t>日之影町</t>
  </si>
  <si>
    <t>454427</t>
  </si>
  <si>
    <t>高千穂町</t>
  </si>
  <si>
    <t>454419</t>
  </si>
  <si>
    <t>美郷町</t>
  </si>
  <si>
    <t>東臼杵郡</t>
  </si>
  <si>
    <t>454311</t>
  </si>
  <si>
    <t>椎葉村</t>
  </si>
  <si>
    <t>454303</t>
  </si>
  <si>
    <t>諸塚村</t>
  </si>
  <si>
    <t>454290</t>
  </si>
  <si>
    <t>門川町</t>
  </si>
  <si>
    <t>454214</t>
  </si>
  <si>
    <t>都農町</t>
  </si>
  <si>
    <t>児湯郡</t>
  </si>
  <si>
    <t>454061</t>
  </si>
  <si>
    <t>川南町</t>
  </si>
  <si>
    <t>454052</t>
  </si>
  <si>
    <t>木城町</t>
  </si>
  <si>
    <t>454044</t>
  </si>
  <si>
    <t>西米良村</t>
  </si>
  <si>
    <t>454036</t>
  </si>
  <si>
    <t>新富町</t>
  </si>
  <si>
    <t>454028</t>
  </si>
  <si>
    <t>高鍋町</t>
  </si>
  <si>
    <t>454010</t>
  </si>
  <si>
    <t>綾町</t>
  </si>
  <si>
    <t>東諸県郡</t>
  </si>
  <si>
    <t>453838</t>
  </si>
  <si>
    <t>国富町</t>
  </si>
  <si>
    <t>453820</t>
  </si>
  <si>
    <t>高原町</t>
  </si>
  <si>
    <t>西諸県郡</t>
  </si>
  <si>
    <t>453617</t>
  </si>
  <si>
    <t>三股町</t>
  </si>
  <si>
    <t>北諸県郡</t>
  </si>
  <si>
    <t>453412</t>
  </si>
  <si>
    <t>えびの市</t>
  </si>
  <si>
    <t>452092</t>
  </si>
  <si>
    <t>西都市</t>
  </si>
  <si>
    <t>452084</t>
  </si>
  <si>
    <t>串間市</t>
  </si>
  <si>
    <t>452076</t>
  </si>
  <si>
    <t>日向市</t>
  </si>
  <si>
    <t>452068</t>
  </si>
  <si>
    <t>小林市</t>
  </si>
  <si>
    <t>452050</t>
  </si>
  <si>
    <t>日南市</t>
  </si>
  <si>
    <t>452041</t>
  </si>
  <si>
    <t>延岡市</t>
  </si>
  <si>
    <t>452033</t>
  </si>
  <si>
    <t>都城市</t>
  </si>
  <si>
    <t>452025</t>
  </si>
  <si>
    <t>宮崎市</t>
  </si>
  <si>
    <t>452017</t>
  </si>
  <si>
    <t>玖珠町</t>
  </si>
  <si>
    <t>玖珠郡</t>
  </si>
  <si>
    <t>大分県</t>
  </si>
  <si>
    <t>444626</t>
  </si>
  <si>
    <t>九重町</t>
  </si>
  <si>
    <t>444618</t>
  </si>
  <si>
    <t>日出町</t>
  </si>
  <si>
    <t>速見郡</t>
  </si>
  <si>
    <t>443417</t>
  </si>
  <si>
    <t>姫島村</t>
  </si>
  <si>
    <t>東国東郡</t>
  </si>
  <si>
    <t>443221</t>
  </si>
  <si>
    <t>国東市</t>
  </si>
  <si>
    <t>442143</t>
  </si>
  <si>
    <t>由布市</t>
  </si>
  <si>
    <t>442135</t>
  </si>
  <si>
    <t>豊後大野市</t>
  </si>
  <si>
    <t>442127</t>
  </si>
  <si>
    <t>宇佐市</t>
  </si>
  <si>
    <t>442119</t>
  </si>
  <si>
    <t>杵築市</t>
  </si>
  <si>
    <t>442101</t>
  </si>
  <si>
    <t>豊後高田市</t>
  </si>
  <si>
    <t>442097</t>
  </si>
  <si>
    <t>竹田市</t>
  </si>
  <si>
    <t>442089</t>
  </si>
  <si>
    <t>津久見市</t>
  </si>
  <si>
    <t>442071</t>
  </si>
  <si>
    <t>臼杵市</t>
  </si>
  <si>
    <t>442062</t>
  </si>
  <si>
    <t>佐伯市</t>
  </si>
  <si>
    <t>442054</t>
  </si>
  <si>
    <t>日田市</t>
  </si>
  <si>
    <t>442046</t>
  </si>
  <si>
    <t>中津市</t>
  </si>
  <si>
    <t>442038</t>
  </si>
  <si>
    <t>別府市</t>
  </si>
  <si>
    <t>442020</t>
  </si>
  <si>
    <t>大分市</t>
  </si>
  <si>
    <t>442011</t>
  </si>
  <si>
    <t>苓北町</t>
  </si>
  <si>
    <t>天草郡</t>
  </si>
  <si>
    <t>熊本県</t>
  </si>
  <si>
    <t>435317</t>
  </si>
  <si>
    <t>あさぎり町</t>
  </si>
  <si>
    <t>球磨郡</t>
  </si>
  <si>
    <t>435147</t>
  </si>
  <si>
    <t>球磨村</t>
  </si>
  <si>
    <t>435139</t>
  </si>
  <si>
    <t>山江村</t>
  </si>
  <si>
    <t>435121</t>
  </si>
  <si>
    <t>五木村</t>
  </si>
  <si>
    <t>435112</t>
  </si>
  <si>
    <t>相良村</t>
  </si>
  <si>
    <t>435104</t>
  </si>
  <si>
    <t>水上村</t>
  </si>
  <si>
    <t>435074</t>
  </si>
  <si>
    <t>湯前町</t>
  </si>
  <si>
    <t>435066</t>
  </si>
  <si>
    <t>多良木町</t>
  </si>
  <si>
    <t>435058</t>
  </si>
  <si>
    <t>錦町</t>
  </si>
  <si>
    <t>435015</t>
  </si>
  <si>
    <t>津奈木町</t>
  </si>
  <si>
    <t>葦北郡</t>
  </si>
  <si>
    <t>434841</t>
  </si>
  <si>
    <t>芦北町</t>
  </si>
  <si>
    <t>434825</t>
  </si>
  <si>
    <t>氷川町</t>
  </si>
  <si>
    <t>八代郡</t>
  </si>
  <si>
    <t>434680</t>
  </si>
  <si>
    <t>山都町</t>
  </si>
  <si>
    <t>上益城郡</t>
  </si>
  <si>
    <t>434477</t>
  </si>
  <si>
    <t>甲佐町</t>
  </si>
  <si>
    <t>434442</t>
  </si>
  <si>
    <t>益城町</t>
  </si>
  <si>
    <t>434434</t>
  </si>
  <si>
    <t>嘉島町</t>
  </si>
  <si>
    <t>434426</t>
  </si>
  <si>
    <t>御船町</t>
  </si>
  <si>
    <t>434418</t>
  </si>
  <si>
    <t>南阿蘇村</t>
  </si>
  <si>
    <t>阿蘇郡</t>
  </si>
  <si>
    <t>434337</t>
  </si>
  <si>
    <t>西原村</t>
  </si>
  <si>
    <t>434329</t>
  </si>
  <si>
    <t>高森町</t>
  </si>
  <si>
    <t>434281</t>
  </si>
  <si>
    <t>産山村</t>
  </si>
  <si>
    <t>434256</t>
  </si>
  <si>
    <t>小国町</t>
  </si>
  <si>
    <t>434248</t>
  </si>
  <si>
    <t>南小国町</t>
  </si>
  <si>
    <t>434230</t>
  </si>
  <si>
    <t>菊陽町</t>
  </si>
  <si>
    <t>菊池郡</t>
  </si>
  <si>
    <t>434043</t>
  </si>
  <si>
    <t>大津町</t>
  </si>
  <si>
    <t>434035</t>
  </si>
  <si>
    <t>和水町</t>
  </si>
  <si>
    <t>玉名郡</t>
  </si>
  <si>
    <t>433691</t>
  </si>
  <si>
    <t>長洲町</t>
  </si>
  <si>
    <t>433683</t>
  </si>
  <si>
    <t>南関町</t>
  </si>
  <si>
    <t>433675</t>
  </si>
  <si>
    <t>玉東町</t>
  </si>
  <si>
    <t>433641</t>
  </si>
  <si>
    <t>美里町</t>
  </si>
  <si>
    <t>下益城郡</t>
  </si>
  <si>
    <t>433489</t>
  </si>
  <si>
    <t>合志市</t>
  </si>
  <si>
    <t>432164</t>
  </si>
  <si>
    <t>天草市</t>
  </si>
  <si>
    <t>432156</t>
  </si>
  <si>
    <t>阿蘇市</t>
  </si>
  <si>
    <t>432148</t>
  </si>
  <si>
    <t>宇城市</t>
  </si>
  <si>
    <t>432130</t>
  </si>
  <si>
    <t>上天草市</t>
  </si>
  <si>
    <t>432121</t>
  </si>
  <si>
    <t>宇土市</t>
  </si>
  <si>
    <t>432113</t>
  </si>
  <si>
    <t>菊池市</t>
  </si>
  <si>
    <t>432105</t>
  </si>
  <si>
    <t>山鹿市</t>
  </si>
  <si>
    <t>432083</t>
  </si>
  <si>
    <t>玉名市</t>
  </si>
  <si>
    <t>432067</t>
  </si>
  <si>
    <t>水俣市</t>
  </si>
  <si>
    <t>432059</t>
  </si>
  <si>
    <t>荒尾市</t>
  </si>
  <si>
    <t>432041</t>
  </si>
  <si>
    <t>人吉市</t>
  </si>
  <si>
    <t>432032</t>
  </si>
  <si>
    <t>八代市</t>
  </si>
  <si>
    <t>432024</t>
  </si>
  <si>
    <t>北区</t>
  </si>
  <si>
    <t>熊本市</t>
  </si>
  <si>
    <t>南区</t>
  </si>
  <si>
    <t>西区</t>
  </si>
  <si>
    <t>東区</t>
  </si>
  <si>
    <t>中央区</t>
  </si>
  <si>
    <t>新上五島町</t>
  </si>
  <si>
    <t>南松浦郡</t>
  </si>
  <si>
    <t>長崎県</t>
  </si>
  <si>
    <t>424111</t>
  </si>
  <si>
    <t>佐々町</t>
  </si>
  <si>
    <t>北松浦郡</t>
  </si>
  <si>
    <t>423912</t>
  </si>
  <si>
    <t>小値賀町</t>
  </si>
  <si>
    <t>423831</t>
  </si>
  <si>
    <t>波佐見町</t>
  </si>
  <si>
    <t>東彼杵郡</t>
  </si>
  <si>
    <t>423238</t>
  </si>
  <si>
    <t>川棚町</t>
  </si>
  <si>
    <t>423220</t>
  </si>
  <si>
    <t>東彼杵町</t>
  </si>
  <si>
    <t>423211</t>
  </si>
  <si>
    <t>時津町</t>
  </si>
  <si>
    <t>西彼杵郡</t>
  </si>
  <si>
    <t>423084</t>
  </si>
  <si>
    <t>長与町</t>
  </si>
  <si>
    <t>423076</t>
  </si>
  <si>
    <t>南島原市</t>
  </si>
  <si>
    <t>422142</t>
  </si>
  <si>
    <t>雲仙市</t>
  </si>
  <si>
    <t>422134</t>
  </si>
  <si>
    <t>西海市</t>
  </si>
  <si>
    <t>422126</t>
  </si>
  <si>
    <t>五島市</t>
  </si>
  <si>
    <t>422118</t>
  </si>
  <si>
    <t>壱岐市</t>
  </si>
  <si>
    <t>422100</t>
  </si>
  <si>
    <t>対馬市</t>
  </si>
  <si>
    <t>422096</t>
  </si>
  <si>
    <t>松浦市</t>
  </si>
  <si>
    <t>422088</t>
  </si>
  <si>
    <t>平戸市</t>
  </si>
  <si>
    <t>422070</t>
  </si>
  <si>
    <t>大村市</t>
  </si>
  <si>
    <t>422053</t>
  </si>
  <si>
    <t>諫早市</t>
  </si>
  <si>
    <t>422045</t>
  </si>
  <si>
    <t>島原市</t>
  </si>
  <si>
    <t>422037</t>
  </si>
  <si>
    <t>佐世保市</t>
  </si>
  <si>
    <t>422029</t>
  </si>
  <si>
    <t>長崎市</t>
  </si>
  <si>
    <t>422011</t>
  </si>
  <si>
    <t>太良町</t>
  </si>
  <si>
    <t>藤津郡</t>
  </si>
  <si>
    <t>佐賀県</t>
  </si>
  <si>
    <t>414417</t>
  </si>
  <si>
    <t>白石町</t>
  </si>
  <si>
    <t>杵島郡</t>
  </si>
  <si>
    <t>414255</t>
  </si>
  <si>
    <t>江北町</t>
  </si>
  <si>
    <t>414247</t>
  </si>
  <si>
    <t>大町町</t>
  </si>
  <si>
    <t>414239</t>
  </si>
  <si>
    <t>有田町</t>
  </si>
  <si>
    <t>西松浦郡</t>
  </si>
  <si>
    <t>414018</t>
  </si>
  <si>
    <t>玄海町</t>
  </si>
  <si>
    <t>東松浦郡</t>
  </si>
  <si>
    <t>413879</t>
  </si>
  <si>
    <t>みやき町</t>
  </si>
  <si>
    <t>三養基郡</t>
  </si>
  <si>
    <t>413461</t>
  </si>
  <si>
    <t>上峰町</t>
  </si>
  <si>
    <t>413453</t>
  </si>
  <si>
    <t>基山町</t>
  </si>
  <si>
    <t>413411</t>
  </si>
  <si>
    <t>吉野ヶ里町</t>
  </si>
  <si>
    <t>神埼郡</t>
  </si>
  <si>
    <t>413275</t>
  </si>
  <si>
    <t>神埼市</t>
  </si>
  <si>
    <t>412104</t>
  </si>
  <si>
    <t>嬉野市</t>
  </si>
  <si>
    <t>412091</t>
  </si>
  <si>
    <t>小城市</t>
  </si>
  <si>
    <t>412082</t>
  </si>
  <si>
    <t>鹿島市</t>
  </si>
  <si>
    <t>412074</t>
  </si>
  <si>
    <t>武雄市</t>
  </si>
  <si>
    <t>412066</t>
  </si>
  <si>
    <t>伊万里市</t>
  </si>
  <si>
    <t>412058</t>
  </si>
  <si>
    <t>多久市</t>
  </si>
  <si>
    <t>412040</t>
  </si>
  <si>
    <t>鳥栖市</t>
  </si>
  <si>
    <t>412031</t>
  </si>
  <si>
    <t>唐津市</t>
  </si>
  <si>
    <t>412023</t>
  </si>
  <si>
    <t>佐賀市</t>
  </si>
  <si>
    <t>412015</t>
  </si>
  <si>
    <t>築上町</t>
  </si>
  <si>
    <t>築上郡</t>
  </si>
  <si>
    <t>福岡県</t>
  </si>
  <si>
    <t>406473</t>
  </si>
  <si>
    <t>上毛町</t>
  </si>
  <si>
    <t>406465</t>
  </si>
  <si>
    <t>吉富町</t>
  </si>
  <si>
    <t>406422</t>
  </si>
  <si>
    <t>みやこ町</t>
  </si>
  <si>
    <t>京都郡</t>
  </si>
  <si>
    <t>406252</t>
  </si>
  <si>
    <t>苅田町</t>
  </si>
  <si>
    <t>406210</t>
  </si>
  <si>
    <t>福智町</t>
  </si>
  <si>
    <t>田川郡</t>
  </si>
  <si>
    <t>406104</t>
  </si>
  <si>
    <t>赤村</t>
  </si>
  <si>
    <t>406091</t>
  </si>
  <si>
    <t>大任町</t>
  </si>
  <si>
    <t>406082</t>
  </si>
  <si>
    <t>川崎町</t>
  </si>
  <si>
    <t>406058</t>
  </si>
  <si>
    <t>糸田町</t>
  </si>
  <si>
    <t>406040</t>
  </si>
  <si>
    <t>添田町</t>
  </si>
  <si>
    <t>406023</t>
  </si>
  <si>
    <t>香春町</t>
  </si>
  <si>
    <t>406015</t>
  </si>
  <si>
    <t>広川町</t>
  </si>
  <si>
    <t>八女郡</t>
  </si>
  <si>
    <t>405442</t>
  </si>
  <si>
    <t>大木町</t>
  </si>
  <si>
    <t>三潴郡</t>
  </si>
  <si>
    <t>405221</t>
  </si>
  <si>
    <t>大刀洗町</t>
  </si>
  <si>
    <t>三井郡</t>
  </si>
  <si>
    <t>405035</t>
  </si>
  <si>
    <t>東峰村</t>
  </si>
  <si>
    <t>朝倉郡</t>
  </si>
  <si>
    <t>404489</t>
  </si>
  <si>
    <t>筑前町</t>
  </si>
  <si>
    <t>404471</t>
  </si>
  <si>
    <t>桂川町</t>
  </si>
  <si>
    <t>嘉穂郡</t>
  </si>
  <si>
    <t>404217</t>
  </si>
  <si>
    <t>鞍手町</t>
  </si>
  <si>
    <t>鞍手郡</t>
  </si>
  <si>
    <t>404021</t>
  </si>
  <si>
    <t>小竹町</t>
  </si>
  <si>
    <t>404012</t>
  </si>
  <si>
    <t>遠賀町</t>
  </si>
  <si>
    <t>遠賀郡</t>
  </si>
  <si>
    <t>403849</t>
  </si>
  <si>
    <t>岡垣町</t>
  </si>
  <si>
    <t>403831</t>
  </si>
  <si>
    <t>水巻町</t>
  </si>
  <si>
    <t>403822</t>
  </si>
  <si>
    <t>芦屋町</t>
  </si>
  <si>
    <t>403814</t>
  </si>
  <si>
    <t>粕屋町</t>
  </si>
  <si>
    <t>糟屋郡</t>
  </si>
  <si>
    <t>403491</t>
  </si>
  <si>
    <t>久山町</t>
  </si>
  <si>
    <t>403482</t>
  </si>
  <si>
    <t>新宮町</t>
  </si>
  <si>
    <t>403458</t>
  </si>
  <si>
    <t>須恵町</t>
  </si>
  <si>
    <t>403440</t>
  </si>
  <si>
    <t>志免町</t>
  </si>
  <si>
    <t>403431</t>
  </si>
  <si>
    <t>篠栗町</t>
  </si>
  <si>
    <t>403423</t>
  </si>
  <si>
    <t>宇美町</t>
  </si>
  <si>
    <t>403415</t>
  </si>
  <si>
    <t>那珂川市</t>
    <rPh sb="0" eb="3">
      <t>ナカガワ</t>
    </rPh>
    <rPh sb="3" eb="4">
      <t>シ</t>
    </rPh>
    <phoneticPr fontId="4"/>
  </si>
  <si>
    <t>福岡県</t>
    <rPh sb="0" eb="3">
      <t>フクオカケン</t>
    </rPh>
    <phoneticPr fontId="4"/>
  </si>
  <si>
    <t>402311</t>
    <phoneticPr fontId="4"/>
  </si>
  <si>
    <t>糸島市</t>
  </si>
  <si>
    <t>402303</t>
  </si>
  <si>
    <t>みやま市</t>
  </si>
  <si>
    <t>402290</t>
  </si>
  <si>
    <t>朝倉市</t>
  </si>
  <si>
    <t>402281</t>
  </si>
  <si>
    <t>嘉麻市</t>
  </si>
  <si>
    <t>402273</t>
  </si>
  <si>
    <t>宮若市</t>
  </si>
  <si>
    <t>402265</t>
  </si>
  <si>
    <t>うきは市</t>
  </si>
  <si>
    <t>402257</t>
  </si>
  <si>
    <t>福津市</t>
  </si>
  <si>
    <t>402249</t>
  </si>
  <si>
    <t>古賀市</t>
  </si>
  <si>
    <t>402231</t>
  </si>
  <si>
    <t>太宰府市</t>
  </si>
  <si>
    <t>402214</t>
  </si>
  <si>
    <t>宗像市</t>
  </si>
  <si>
    <t>402206</t>
  </si>
  <si>
    <t>大野城市</t>
  </si>
  <si>
    <t>402192</t>
  </si>
  <si>
    <t>春日市</t>
  </si>
  <si>
    <t>402184</t>
  </si>
  <si>
    <t>筑紫野市</t>
  </si>
  <si>
    <t>402176</t>
  </si>
  <si>
    <t>小郡市</t>
  </si>
  <si>
    <t>402168</t>
  </si>
  <si>
    <t>中間市</t>
  </si>
  <si>
    <t>402150</t>
  </si>
  <si>
    <t>豊前市</t>
  </si>
  <si>
    <t>402141</t>
  </si>
  <si>
    <t>行橋市</t>
  </si>
  <si>
    <t>402133</t>
  </si>
  <si>
    <t>大川市</t>
  </si>
  <si>
    <t>402125</t>
  </si>
  <si>
    <t>筑後市</t>
  </si>
  <si>
    <t>402117</t>
  </si>
  <si>
    <t>八女市</t>
  </si>
  <si>
    <t>402109</t>
  </si>
  <si>
    <t>柳川市</t>
  </si>
  <si>
    <t>402079</t>
  </si>
  <si>
    <t>田川市</t>
  </si>
  <si>
    <t>402061</t>
  </si>
  <si>
    <t>飯塚市</t>
  </si>
  <si>
    <t>402052</t>
  </si>
  <si>
    <t>直方市</t>
  </si>
  <si>
    <t>402044</t>
  </si>
  <si>
    <t>久留米市</t>
  </si>
  <si>
    <t>402036</t>
  </si>
  <si>
    <t>大牟田市</t>
  </si>
  <si>
    <t>402028</t>
  </si>
  <si>
    <t>早良区</t>
  </si>
  <si>
    <t>福岡市</t>
  </si>
  <si>
    <t>401374</t>
  </si>
  <si>
    <t>城南区</t>
  </si>
  <si>
    <t>401366</t>
  </si>
  <si>
    <t>401358</t>
  </si>
  <si>
    <t>401340</t>
  </si>
  <si>
    <t>401331</t>
  </si>
  <si>
    <t>博多区</t>
  </si>
  <si>
    <t>401323</t>
  </si>
  <si>
    <t>401315</t>
  </si>
  <si>
    <t>八幡西区</t>
  </si>
  <si>
    <t>北九州市</t>
  </si>
  <si>
    <t>401099</t>
  </si>
  <si>
    <t>八幡東区</t>
  </si>
  <si>
    <t>401081</t>
  </si>
  <si>
    <t>小倉南区</t>
  </si>
  <si>
    <t>401072</t>
  </si>
  <si>
    <t>小倉北区</t>
  </si>
  <si>
    <t>401064</t>
  </si>
  <si>
    <t>戸畑区</t>
  </si>
  <si>
    <t>401056</t>
  </si>
  <si>
    <t>若松区</t>
  </si>
  <si>
    <t>401030</t>
  </si>
  <si>
    <t>門司区</t>
  </si>
  <si>
    <t>401013</t>
  </si>
  <si>
    <t>黒潮町</t>
  </si>
  <si>
    <t>幡多郡</t>
  </si>
  <si>
    <t>高知県</t>
  </si>
  <si>
    <t>394289</t>
  </si>
  <si>
    <t>三原村</t>
  </si>
  <si>
    <t>394271</t>
  </si>
  <si>
    <t>大月町</t>
  </si>
  <si>
    <t>394246</t>
  </si>
  <si>
    <t>四万十町</t>
  </si>
  <si>
    <t>高岡郡</t>
  </si>
  <si>
    <t>394122</t>
  </si>
  <si>
    <t>津野町</t>
  </si>
  <si>
    <t>394114</t>
  </si>
  <si>
    <t>日高村</t>
  </si>
  <si>
    <t>394106</t>
  </si>
  <si>
    <t>梼原町</t>
  </si>
  <si>
    <t>394050</t>
  </si>
  <si>
    <t>越知町</t>
  </si>
  <si>
    <t>394033</t>
  </si>
  <si>
    <t>佐川町</t>
  </si>
  <si>
    <t>394025</t>
  </si>
  <si>
    <t>中土佐町</t>
  </si>
  <si>
    <t>394017</t>
  </si>
  <si>
    <t>仁淀川町</t>
  </si>
  <si>
    <t>吾川郡</t>
  </si>
  <si>
    <t>393878</t>
  </si>
  <si>
    <t>いの町</t>
  </si>
  <si>
    <t>393860</t>
  </si>
  <si>
    <t>大川村</t>
  </si>
  <si>
    <t>土佐郡</t>
  </si>
  <si>
    <t>393649</t>
  </si>
  <si>
    <t>土佐町</t>
  </si>
  <si>
    <t>393631</t>
  </si>
  <si>
    <t>大豊町</t>
  </si>
  <si>
    <t>長岡郡</t>
  </si>
  <si>
    <t>393444</t>
  </si>
  <si>
    <t>本山町</t>
  </si>
  <si>
    <t>393410</t>
  </si>
  <si>
    <t>芸西村</t>
  </si>
  <si>
    <t>安芸郡</t>
  </si>
  <si>
    <t>393070</t>
  </si>
  <si>
    <t>馬路村</t>
  </si>
  <si>
    <t>393061</t>
  </si>
  <si>
    <t>北川村</t>
  </si>
  <si>
    <t>393053</t>
  </si>
  <si>
    <t>安田町</t>
  </si>
  <si>
    <t>393045</t>
  </si>
  <si>
    <t>田野町</t>
  </si>
  <si>
    <t>393037</t>
  </si>
  <si>
    <t>奈半利町</t>
  </si>
  <si>
    <t>393029</t>
  </si>
  <si>
    <t>東洋町</t>
  </si>
  <si>
    <t>393011</t>
  </si>
  <si>
    <t>香美市</t>
  </si>
  <si>
    <t>392120</t>
  </si>
  <si>
    <t>香南市</t>
  </si>
  <si>
    <t>392111</t>
  </si>
  <si>
    <t>四万十市</t>
  </si>
  <si>
    <t>392103</t>
  </si>
  <si>
    <t>土佐清水市</t>
  </si>
  <si>
    <t>392090</t>
  </si>
  <si>
    <t>宿毛市</t>
  </si>
  <si>
    <t>392081</t>
  </si>
  <si>
    <t>須崎市</t>
  </si>
  <si>
    <t>392065</t>
  </si>
  <si>
    <t>土佐市</t>
  </si>
  <si>
    <t>392057</t>
  </si>
  <si>
    <t>南国市</t>
  </si>
  <si>
    <t>392049</t>
  </si>
  <si>
    <t>安芸市</t>
  </si>
  <si>
    <t>392031</t>
  </si>
  <si>
    <t>室戸市</t>
  </si>
  <si>
    <t>392022</t>
  </si>
  <si>
    <t>高知市</t>
  </si>
  <si>
    <t>392014</t>
  </si>
  <si>
    <t>愛南町</t>
  </si>
  <si>
    <t>南宇和郡</t>
  </si>
  <si>
    <t>愛媛県</t>
  </si>
  <si>
    <t>385069</t>
  </si>
  <si>
    <t>鬼北町</t>
  </si>
  <si>
    <t>北宇和郡</t>
  </si>
  <si>
    <t>384887</t>
  </si>
  <si>
    <t>松野町</t>
  </si>
  <si>
    <t>384844</t>
  </si>
  <si>
    <t>伊方町</t>
  </si>
  <si>
    <t>西宇和郡</t>
  </si>
  <si>
    <t>384429</t>
  </si>
  <si>
    <t>内子町</t>
  </si>
  <si>
    <t>喜多郡</t>
  </si>
  <si>
    <t>384224</t>
  </si>
  <si>
    <t>砥部町</t>
  </si>
  <si>
    <t>伊予郡</t>
  </si>
  <si>
    <t>384020</t>
  </si>
  <si>
    <t>松前町</t>
  </si>
  <si>
    <t>384011</t>
  </si>
  <si>
    <t>久万高原町</t>
  </si>
  <si>
    <t>上浮穴郡</t>
  </si>
  <si>
    <t>383864</t>
  </si>
  <si>
    <t>上島町</t>
  </si>
  <si>
    <t>越智郡</t>
  </si>
  <si>
    <t>383562</t>
  </si>
  <si>
    <t>東温市</t>
  </si>
  <si>
    <t>382159</t>
  </si>
  <si>
    <t>西予市</t>
  </si>
  <si>
    <t>382141</t>
  </si>
  <si>
    <t>四国中央市</t>
  </si>
  <si>
    <t>382132</t>
  </si>
  <si>
    <t>伊予市</t>
  </si>
  <si>
    <t>382108</t>
  </si>
  <si>
    <t>大洲市</t>
  </si>
  <si>
    <t>382078</t>
  </si>
  <si>
    <t>西条市</t>
  </si>
  <si>
    <t>382060</t>
  </si>
  <si>
    <t>新居浜市</t>
  </si>
  <si>
    <t>382051</t>
  </si>
  <si>
    <t>八幡浜市</t>
  </si>
  <si>
    <t>382043</t>
  </si>
  <si>
    <t>宇和島市</t>
  </si>
  <si>
    <t>382035</t>
  </si>
  <si>
    <t>今治市</t>
  </si>
  <si>
    <t>382027</t>
  </si>
  <si>
    <t>松山市</t>
  </si>
  <si>
    <t>382019</t>
  </si>
  <si>
    <t>まんのう町</t>
  </si>
  <si>
    <t>仲多度郡</t>
  </si>
  <si>
    <t>香川県</t>
  </si>
  <si>
    <t>374067</t>
  </si>
  <si>
    <t>多度津町</t>
  </si>
  <si>
    <t>374041</t>
  </si>
  <si>
    <t>琴平町</t>
  </si>
  <si>
    <t>374032</t>
  </si>
  <si>
    <t>綾川町</t>
  </si>
  <si>
    <t>綾歌郡</t>
  </si>
  <si>
    <t>373877</t>
  </si>
  <si>
    <t>宇多津町</t>
  </si>
  <si>
    <t>373869</t>
  </si>
  <si>
    <t>直島町</t>
  </si>
  <si>
    <t>香川郡</t>
  </si>
  <si>
    <t>373648</t>
  </si>
  <si>
    <t>三木町</t>
  </si>
  <si>
    <t>木田郡</t>
  </si>
  <si>
    <t>373419</t>
  </si>
  <si>
    <t>小豆島町</t>
  </si>
  <si>
    <t>小豆郡</t>
  </si>
  <si>
    <t>373249</t>
  </si>
  <si>
    <t>土庄町</t>
  </si>
  <si>
    <t>373222</t>
  </si>
  <si>
    <t>三豊市</t>
  </si>
  <si>
    <t>372081</t>
  </si>
  <si>
    <t>東かがわ市</t>
  </si>
  <si>
    <t>372072</t>
  </si>
  <si>
    <t>さぬき市</t>
  </si>
  <si>
    <t>372064</t>
  </si>
  <si>
    <t>観音寺市</t>
  </si>
  <si>
    <t>372056</t>
  </si>
  <si>
    <t>善通寺市</t>
  </si>
  <si>
    <t>372048</t>
  </si>
  <si>
    <t>坂出市</t>
  </si>
  <si>
    <t>372030</t>
  </si>
  <si>
    <t>丸亀市</t>
  </si>
  <si>
    <t>372021</t>
  </si>
  <si>
    <t>高松市</t>
  </si>
  <si>
    <t>372013</t>
  </si>
  <si>
    <t>東みよし町</t>
  </si>
  <si>
    <t>三好郡</t>
  </si>
  <si>
    <t>徳島県</t>
  </si>
  <si>
    <t>364894</t>
  </si>
  <si>
    <t>つるぎ町</t>
  </si>
  <si>
    <t>美馬郡</t>
  </si>
  <si>
    <t>364681</t>
  </si>
  <si>
    <t>上板町</t>
  </si>
  <si>
    <t>板野郡</t>
  </si>
  <si>
    <t>364053</t>
  </si>
  <si>
    <t>板野町</t>
  </si>
  <si>
    <t>364045</t>
  </si>
  <si>
    <t>藍住町</t>
  </si>
  <si>
    <t>364037</t>
  </si>
  <si>
    <t>北島町</t>
  </si>
  <si>
    <t>364029</t>
  </si>
  <si>
    <t>松茂町</t>
  </si>
  <si>
    <t>364011</t>
  </si>
  <si>
    <t>海陽町</t>
  </si>
  <si>
    <t>海部郡</t>
  </si>
  <si>
    <t>363880</t>
  </si>
  <si>
    <t>美波町</t>
  </si>
  <si>
    <t>363871</t>
  </si>
  <si>
    <t>牟岐町</t>
  </si>
  <si>
    <t>363839</t>
  </si>
  <si>
    <t>那賀町</t>
  </si>
  <si>
    <t>那賀郡</t>
  </si>
  <si>
    <t>363685</t>
  </si>
  <si>
    <t>神山町</t>
  </si>
  <si>
    <t>名西郡</t>
  </si>
  <si>
    <t>363421</t>
  </si>
  <si>
    <t>石井町</t>
  </si>
  <si>
    <t>363413</t>
  </si>
  <si>
    <t>佐那河内村</t>
  </si>
  <si>
    <t>名東郡</t>
  </si>
  <si>
    <t>363219</t>
  </si>
  <si>
    <t>上勝町</t>
  </si>
  <si>
    <t>勝浦郡</t>
  </si>
  <si>
    <t>363022</t>
  </si>
  <si>
    <t>勝浦町</t>
  </si>
  <si>
    <t>363014</t>
  </si>
  <si>
    <t>三好市</t>
  </si>
  <si>
    <t>362085</t>
  </si>
  <si>
    <t>美馬市</t>
  </si>
  <si>
    <t>362077</t>
  </si>
  <si>
    <t>阿波市</t>
  </si>
  <si>
    <t>362069</t>
  </si>
  <si>
    <t>吉野川市</t>
  </si>
  <si>
    <t>362051</t>
  </si>
  <si>
    <t>阿南市</t>
  </si>
  <si>
    <t>362042</t>
  </si>
  <si>
    <t>小松島市</t>
  </si>
  <si>
    <t>362034</t>
  </si>
  <si>
    <t>鳴門市</t>
  </si>
  <si>
    <t>362026</t>
  </si>
  <si>
    <t>徳島市</t>
  </si>
  <si>
    <t>362018</t>
  </si>
  <si>
    <t>阿武町</t>
  </si>
  <si>
    <t>阿武郡</t>
  </si>
  <si>
    <t>山口県</t>
  </si>
  <si>
    <t>355020</t>
  </si>
  <si>
    <t>平生町</t>
  </si>
  <si>
    <t>353442</t>
  </si>
  <si>
    <t>田布施町</t>
  </si>
  <si>
    <t>353434</t>
  </si>
  <si>
    <t>上関町</t>
  </si>
  <si>
    <t>353418</t>
  </si>
  <si>
    <t>和木町</t>
  </si>
  <si>
    <t>玖珂郡</t>
  </si>
  <si>
    <t>353213</t>
  </si>
  <si>
    <t>周防大島町</t>
  </si>
  <si>
    <t>353051</t>
  </si>
  <si>
    <t>山陽小野田市</t>
  </si>
  <si>
    <t>352161</t>
  </si>
  <si>
    <t>周南市</t>
  </si>
  <si>
    <t>352152</t>
  </si>
  <si>
    <t>美祢市</t>
  </si>
  <si>
    <t>352136</t>
  </si>
  <si>
    <t>柳井市</t>
  </si>
  <si>
    <t>352128</t>
  </si>
  <si>
    <t>長門市</t>
  </si>
  <si>
    <t>352110</t>
  </si>
  <si>
    <t>光市</t>
  </si>
  <si>
    <t>352101</t>
  </si>
  <si>
    <t>岩国市</t>
  </si>
  <si>
    <t>352080</t>
  </si>
  <si>
    <t>下松市</t>
  </si>
  <si>
    <t>352071</t>
  </si>
  <si>
    <t>防府市</t>
  </si>
  <si>
    <t>352063</t>
  </si>
  <si>
    <t>萩市</t>
  </si>
  <si>
    <t>352047</t>
  </si>
  <si>
    <t>山口市</t>
  </si>
  <si>
    <t>352039</t>
  </si>
  <si>
    <t>宇部市</t>
  </si>
  <si>
    <t>352021</t>
  </si>
  <si>
    <t>下関市</t>
  </si>
  <si>
    <t>352012</t>
  </si>
  <si>
    <t>神石高原町</t>
  </si>
  <si>
    <t>神石郡</t>
  </si>
  <si>
    <t>広島県</t>
  </si>
  <si>
    <t>345458</t>
  </si>
  <si>
    <t>世羅町</t>
  </si>
  <si>
    <t>世羅郡</t>
  </si>
  <si>
    <t>344621</t>
  </si>
  <si>
    <t>大崎上島町</t>
  </si>
  <si>
    <t>豊田郡</t>
  </si>
  <si>
    <t>344311</t>
  </si>
  <si>
    <t>北広島町</t>
  </si>
  <si>
    <t>山県郡</t>
  </si>
  <si>
    <t>343692</t>
  </si>
  <si>
    <t>安芸太田町</t>
  </si>
  <si>
    <t>343684</t>
  </si>
  <si>
    <t>坂町</t>
  </si>
  <si>
    <t>343099</t>
  </si>
  <si>
    <t>熊野町</t>
  </si>
  <si>
    <t>343072</t>
  </si>
  <si>
    <t>海田町</t>
  </si>
  <si>
    <t>343048</t>
  </si>
  <si>
    <t>府中町</t>
  </si>
  <si>
    <t>343021</t>
  </si>
  <si>
    <t>江田島市</t>
  </si>
  <si>
    <t>342157</t>
  </si>
  <si>
    <t>安芸高田市</t>
  </si>
  <si>
    <t>342149</t>
  </si>
  <si>
    <t>廿日市市</t>
  </si>
  <si>
    <t>342131</t>
  </si>
  <si>
    <t>東広島市</t>
  </si>
  <si>
    <t>342122</t>
  </si>
  <si>
    <t>大竹市</t>
  </si>
  <si>
    <t>342114</t>
  </si>
  <si>
    <t>庄原市</t>
  </si>
  <si>
    <t>342106</t>
  </si>
  <si>
    <t>三次市</t>
  </si>
  <si>
    <t>342092</t>
  </si>
  <si>
    <t>府中市</t>
  </si>
  <si>
    <t>342084</t>
  </si>
  <si>
    <t>福山市</t>
  </si>
  <si>
    <t>342076</t>
  </si>
  <si>
    <t>尾道市</t>
  </si>
  <si>
    <t>342050</t>
  </si>
  <si>
    <t>三原市</t>
  </si>
  <si>
    <t>342041</t>
  </si>
  <si>
    <t>竹原市</t>
  </si>
  <si>
    <t>342033</t>
  </si>
  <si>
    <t>呉市</t>
  </si>
  <si>
    <t>342025</t>
  </si>
  <si>
    <t>佐伯区</t>
  </si>
  <si>
    <t>広島市</t>
  </si>
  <si>
    <t>341088</t>
  </si>
  <si>
    <t>安芸区</t>
  </si>
  <si>
    <t>341070</t>
  </si>
  <si>
    <t>安佐北区</t>
  </si>
  <si>
    <t>341061</t>
  </si>
  <si>
    <t>安佐南区</t>
  </si>
  <si>
    <t>341053</t>
  </si>
  <si>
    <t>341045</t>
  </si>
  <si>
    <t>341037</t>
  </si>
  <si>
    <t>341029</t>
  </si>
  <si>
    <t>中区</t>
  </si>
  <si>
    <t>341011</t>
  </si>
  <si>
    <t>吉備中央町</t>
  </si>
  <si>
    <t>加賀郡</t>
  </si>
  <si>
    <t>岡山県</t>
  </si>
  <si>
    <t>336815</t>
  </si>
  <si>
    <t>美咲町</t>
  </si>
  <si>
    <t>久米郡</t>
  </si>
  <si>
    <t>336661</t>
  </si>
  <si>
    <t>久米南町</t>
  </si>
  <si>
    <t>336637</t>
  </si>
  <si>
    <t>西粟倉村</t>
  </si>
  <si>
    <t>英田郡</t>
  </si>
  <si>
    <t>336432</t>
  </si>
  <si>
    <t>奈義町</t>
  </si>
  <si>
    <t>勝田郡</t>
  </si>
  <si>
    <t>336238</t>
  </si>
  <si>
    <t>勝央町</t>
  </si>
  <si>
    <t>336220</t>
  </si>
  <si>
    <t>鏡野町</t>
  </si>
  <si>
    <t>苫田郡</t>
  </si>
  <si>
    <t>336068</t>
  </si>
  <si>
    <t>新庄村</t>
  </si>
  <si>
    <t>真庭郡</t>
  </si>
  <si>
    <t>335860</t>
  </si>
  <si>
    <t>矢掛町</t>
  </si>
  <si>
    <t>小田郡</t>
  </si>
  <si>
    <t>334618</t>
  </si>
  <si>
    <t>里庄町</t>
  </si>
  <si>
    <t>浅口郡</t>
  </si>
  <si>
    <t>334456</t>
  </si>
  <si>
    <t>早島町</t>
  </si>
  <si>
    <t>都窪郡</t>
  </si>
  <si>
    <t>334235</t>
  </si>
  <si>
    <t>和気町</t>
  </si>
  <si>
    <t>和気郡</t>
  </si>
  <si>
    <t>333468</t>
  </si>
  <si>
    <t>浅口市</t>
  </si>
  <si>
    <t>332160</t>
  </si>
  <si>
    <t>美作市</t>
  </si>
  <si>
    <t>332151</t>
  </si>
  <si>
    <t>真庭市</t>
  </si>
  <si>
    <t>332143</t>
  </si>
  <si>
    <t>赤磐市</t>
  </si>
  <si>
    <t>332135</t>
  </si>
  <si>
    <t>瀬戸内市</t>
  </si>
  <si>
    <t>332127</t>
  </si>
  <si>
    <t>備前市</t>
  </si>
  <si>
    <t>332119</t>
  </si>
  <si>
    <t>新見市</t>
  </si>
  <si>
    <t>332101</t>
  </si>
  <si>
    <t>高梁市</t>
  </si>
  <si>
    <t>332097</t>
  </si>
  <si>
    <t>総社市</t>
  </si>
  <si>
    <t>332089</t>
  </si>
  <si>
    <t>井原市</t>
  </si>
  <si>
    <t>332071</t>
  </si>
  <si>
    <t>笠岡市</t>
  </si>
  <si>
    <t>332054</t>
  </si>
  <si>
    <t>玉野市</t>
  </si>
  <si>
    <t>332046</t>
  </si>
  <si>
    <t>津山市</t>
  </si>
  <si>
    <t>332038</t>
  </si>
  <si>
    <t>倉敷市</t>
  </si>
  <si>
    <t>332020</t>
  </si>
  <si>
    <t>岡山市</t>
  </si>
  <si>
    <t>331040</t>
  </si>
  <si>
    <t>331031</t>
  </si>
  <si>
    <t>331023</t>
  </si>
  <si>
    <t>331015</t>
  </si>
  <si>
    <t>隠岐の島町</t>
  </si>
  <si>
    <t>隠岐郡</t>
  </si>
  <si>
    <t>島根県</t>
  </si>
  <si>
    <t>325287</t>
  </si>
  <si>
    <t>知夫村</t>
  </si>
  <si>
    <t>325279</t>
  </si>
  <si>
    <t>西ノ島町</t>
  </si>
  <si>
    <t>325261</t>
  </si>
  <si>
    <t>海士町</t>
  </si>
  <si>
    <t>325252</t>
  </si>
  <si>
    <t>吉賀町</t>
  </si>
  <si>
    <t>鹿足郡</t>
  </si>
  <si>
    <t>325058</t>
  </si>
  <si>
    <t>津和野町</t>
  </si>
  <si>
    <t>325015</t>
  </si>
  <si>
    <t>邑南町</t>
  </si>
  <si>
    <t>邑智郡</t>
  </si>
  <si>
    <t>324493</t>
  </si>
  <si>
    <t>324485</t>
  </si>
  <si>
    <t>川本町</t>
  </si>
  <si>
    <t>324418</t>
  </si>
  <si>
    <t>飯南町</t>
  </si>
  <si>
    <t>飯石郡</t>
  </si>
  <si>
    <t>323861</t>
  </si>
  <si>
    <t>奥出雲町</t>
  </si>
  <si>
    <t>仁多郡</t>
  </si>
  <si>
    <t>323438</t>
  </si>
  <si>
    <t>雲南市</t>
  </si>
  <si>
    <t>322091</t>
  </si>
  <si>
    <t>江津市</t>
  </si>
  <si>
    <t>322075</t>
  </si>
  <si>
    <t>安来市</t>
  </si>
  <si>
    <t>322067</t>
  </si>
  <si>
    <t>大田市</t>
  </si>
  <si>
    <t>322059</t>
  </si>
  <si>
    <t>益田市</t>
  </si>
  <si>
    <t>322041</t>
  </si>
  <si>
    <t>出雲市</t>
  </si>
  <si>
    <t>322032</t>
  </si>
  <si>
    <t>浜田市</t>
  </si>
  <si>
    <t>322024</t>
  </si>
  <si>
    <t>松江市</t>
  </si>
  <si>
    <t>322016</t>
  </si>
  <si>
    <t>江府町</t>
  </si>
  <si>
    <t>日野郡</t>
  </si>
  <si>
    <t>鳥取県</t>
  </si>
  <si>
    <t>314030</t>
  </si>
  <si>
    <t>日野町</t>
  </si>
  <si>
    <t>314021</t>
  </si>
  <si>
    <t>日南町</t>
  </si>
  <si>
    <t>314013</t>
  </si>
  <si>
    <t>伯耆町</t>
  </si>
  <si>
    <t>西伯郡</t>
  </si>
  <si>
    <t>313904</t>
  </si>
  <si>
    <t>南部町</t>
  </si>
  <si>
    <t>313891</t>
  </si>
  <si>
    <t>大山町</t>
  </si>
  <si>
    <t>313866</t>
  </si>
  <si>
    <t>日吉津村</t>
  </si>
  <si>
    <t>313840</t>
  </si>
  <si>
    <t>北栄町</t>
  </si>
  <si>
    <t>東伯郡</t>
  </si>
  <si>
    <t>313726</t>
  </si>
  <si>
    <t>琴浦町</t>
  </si>
  <si>
    <t>313718</t>
  </si>
  <si>
    <t>湯梨浜町</t>
  </si>
  <si>
    <t>313700</t>
  </si>
  <si>
    <t>三朝町</t>
  </si>
  <si>
    <t>313645</t>
  </si>
  <si>
    <t>八頭町</t>
  </si>
  <si>
    <t>八頭郡</t>
  </si>
  <si>
    <t>313297</t>
  </si>
  <si>
    <t>智頭町</t>
  </si>
  <si>
    <t>313289</t>
  </si>
  <si>
    <t>若桜町</t>
  </si>
  <si>
    <t>313254</t>
  </si>
  <si>
    <t>岩美町</t>
  </si>
  <si>
    <t>岩美郡</t>
  </si>
  <si>
    <t>313025</t>
  </si>
  <si>
    <t>境港市</t>
  </si>
  <si>
    <t>312045</t>
  </si>
  <si>
    <t>倉吉市</t>
  </si>
  <si>
    <t>312037</t>
  </si>
  <si>
    <t>米子市</t>
  </si>
  <si>
    <t>312029</t>
  </si>
  <si>
    <t>鳥取市</t>
  </si>
  <si>
    <t>312011</t>
  </si>
  <si>
    <t>串本町</t>
  </si>
  <si>
    <t>東牟婁郡</t>
  </si>
  <si>
    <t>和歌山県</t>
  </si>
  <si>
    <t>304280</t>
  </si>
  <si>
    <t>北山村</t>
  </si>
  <si>
    <t>304271</t>
  </si>
  <si>
    <t>古座川町</t>
  </si>
  <si>
    <t>304247</t>
  </si>
  <si>
    <t>太地町</t>
  </si>
  <si>
    <t>304221</t>
  </si>
  <si>
    <t>那智勝浦町</t>
  </si>
  <si>
    <t>304212</t>
  </si>
  <si>
    <t>すさみ町</t>
  </si>
  <si>
    <t>西牟婁郡</t>
  </si>
  <si>
    <t>304069</t>
  </si>
  <si>
    <t>上富田町</t>
  </si>
  <si>
    <t>304042</t>
  </si>
  <si>
    <t>白浜町</t>
  </si>
  <si>
    <t>304018</t>
  </si>
  <si>
    <t>日高川町</t>
  </si>
  <si>
    <t>日高郡</t>
  </si>
  <si>
    <t>303925</t>
  </si>
  <si>
    <t>みなべ町</t>
  </si>
  <si>
    <t>303917</t>
  </si>
  <si>
    <t>印南町</t>
  </si>
  <si>
    <t>303909</t>
  </si>
  <si>
    <t>由良町</t>
  </si>
  <si>
    <t>303836</t>
  </si>
  <si>
    <t>日高町</t>
  </si>
  <si>
    <t>303828</t>
  </si>
  <si>
    <t>美浜町</t>
  </si>
  <si>
    <t>303810</t>
  </si>
  <si>
    <t>有田川町</t>
  </si>
  <si>
    <t>有田郡</t>
  </si>
  <si>
    <t>303666</t>
  </si>
  <si>
    <t>303623</t>
  </si>
  <si>
    <t>湯浅町</t>
  </si>
  <si>
    <t>303615</t>
  </si>
  <si>
    <t>高野町</t>
  </si>
  <si>
    <t>伊都郡</t>
  </si>
  <si>
    <t>303445</t>
  </si>
  <si>
    <t>九度山町</t>
  </si>
  <si>
    <t>303437</t>
  </si>
  <si>
    <t>かつらぎ町</t>
  </si>
  <si>
    <t>303411</t>
  </si>
  <si>
    <t>紀美野町</t>
  </si>
  <si>
    <t>海草郡</t>
  </si>
  <si>
    <t>303046</t>
  </si>
  <si>
    <t>岩出市</t>
  </si>
  <si>
    <t>302091</t>
  </si>
  <si>
    <t>紀の川市</t>
  </si>
  <si>
    <t>302082</t>
  </si>
  <si>
    <t>新宮市</t>
  </si>
  <si>
    <t>302074</t>
  </si>
  <si>
    <t>田辺市</t>
  </si>
  <si>
    <t>302066</t>
  </si>
  <si>
    <t>御坊市</t>
  </si>
  <si>
    <t>302058</t>
  </si>
  <si>
    <t>有田市</t>
  </si>
  <si>
    <t>302040</t>
  </si>
  <si>
    <t>橋本市</t>
  </si>
  <si>
    <t>302031</t>
  </si>
  <si>
    <t>海南市</t>
  </si>
  <si>
    <t>302023</t>
  </si>
  <si>
    <t>和歌山市</t>
  </si>
  <si>
    <t>302015</t>
  </si>
  <si>
    <t>東吉野村</t>
  </si>
  <si>
    <t>吉野郡</t>
  </si>
  <si>
    <t>奈良県</t>
  </si>
  <si>
    <t>294535</t>
  </si>
  <si>
    <t>川上村</t>
  </si>
  <si>
    <t>294527</t>
  </si>
  <si>
    <t>上北山村</t>
  </si>
  <si>
    <t>294519</t>
  </si>
  <si>
    <t>下北山村</t>
  </si>
  <si>
    <t>294501</t>
  </si>
  <si>
    <t>十津川村</t>
  </si>
  <si>
    <t>294497</t>
  </si>
  <si>
    <t>野迫川村</t>
  </si>
  <si>
    <t>294471</t>
  </si>
  <si>
    <t>天川村</t>
  </si>
  <si>
    <t>294462</t>
  </si>
  <si>
    <t>黒滝村</t>
  </si>
  <si>
    <t>294446</t>
  </si>
  <si>
    <t>下市町</t>
  </si>
  <si>
    <t>294438</t>
  </si>
  <si>
    <t>大淀町</t>
  </si>
  <si>
    <t>294420</t>
  </si>
  <si>
    <t>吉野町</t>
  </si>
  <si>
    <t>294411</t>
  </si>
  <si>
    <t>河合町</t>
  </si>
  <si>
    <t>北葛城郡</t>
  </si>
  <si>
    <t>294276</t>
  </si>
  <si>
    <t>広陵町</t>
  </si>
  <si>
    <t>294268</t>
  </si>
  <si>
    <t>王寺町</t>
  </si>
  <si>
    <t>294250</t>
  </si>
  <si>
    <t>上牧町</t>
  </si>
  <si>
    <t>294241</t>
  </si>
  <si>
    <t>明日香村</t>
  </si>
  <si>
    <t>高市郡</t>
  </si>
  <si>
    <t>294021</t>
  </si>
  <si>
    <t>高取町</t>
  </si>
  <si>
    <t>294012</t>
  </si>
  <si>
    <t>御杖村</t>
  </si>
  <si>
    <t>宇陀郡</t>
  </si>
  <si>
    <t>293865</t>
  </si>
  <si>
    <t>曽爾村</t>
  </si>
  <si>
    <t>293857</t>
  </si>
  <si>
    <t>田原本町</t>
  </si>
  <si>
    <t>磯城郡</t>
  </si>
  <si>
    <t>293636</t>
  </si>
  <si>
    <t>三宅町</t>
  </si>
  <si>
    <t>293628</t>
  </si>
  <si>
    <t>川西町</t>
  </si>
  <si>
    <t>293610</t>
  </si>
  <si>
    <t>安堵町</t>
  </si>
  <si>
    <t>生駒郡</t>
  </si>
  <si>
    <t>293458</t>
  </si>
  <si>
    <t>斑鳩町</t>
  </si>
  <si>
    <t>293440</t>
  </si>
  <si>
    <t>三郷町</t>
  </si>
  <si>
    <t>293431</t>
  </si>
  <si>
    <t>平群町</t>
  </si>
  <si>
    <t>293423</t>
  </si>
  <si>
    <t>山添村</t>
  </si>
  <si>
    <t>山辺郡</t>
  </si>
  <si>
    <t>293229</t>
  </si>
  <si>
    <t>宇陀市</t>
  </si>
  <si>
    <t>292125</t>
  </si>
  <si>
    <t>葛城市</t>
  </si>
  <si>
    <t>292117</t>
  </si>
  <si>
    <t>香芝市</t>
  </si>
  <si>
    <t>292109</t>
  </si>
  <si>
    <t>生駒市</t>
  </si>
  <si>
    <t>292095</t>
  </si>
  <si>
    <t>御所市</t>
  </si>
  <si>
    <t>292087</t>
  </si>
  <si>
    <t>五條市</t>
  </si>
  <si>
    <t>292079</t>
  </si>
  <si>
    <t>桜井市</t>
  </si>
  <si>
    <t>292061</t>
  </si>
  <si>
    <t>橿原市</t>
  </si>
  <si>
    <t>292052</t>
  </si>
  <si>
    <t>天理市</t>
  </si>
  <si>
    <t>292044</t>
  </si>
  <si>
    <t>大和郡山市</t>
  </si>
  <si>
    <t>292036</t>
  </si>
  <si>
    <t>大和高田市</t>
  </si>
  <si>
    <t>292028</t>
  </si>
  <si>
    <t>奈良市</t>
  </si>
  <si>
    <t>292010</t>
  </si>
  <si>
    <t>新温泉町</t>
  </si>
  <si>
    <t>美方郡</t>
  </si>
  <si>
    <t>兵庫県</t>
  </si>
  <si>
    <t>285862</t>
  </si>
  <si>
    <t>香美町</t>
  </si>
  <si>
    <t>285854</t>
  </si>
  <si>
    <t>佐用町</t>
  </si>
  <si>
    <t>佐用郡</t>
  </si>
  <si>
    <t>285013</t>
  </si>
  <si>
    <t>上郡町</t>
  </si>
  <si>
    <t>赤穂郡</t>
  </si>
  <si>
    <t>284815</t>
  </si>
  <si>
    <t>太子町</t>
  </si>
  <si>
    <t>揖保郡</t>
  </si>
  <si>
    <t>284645</t>
  </si>
  <si>
    <t>神河町</t>
  </si>
  <si>
    <t>神崎郡</t>
  </si>
  <si>
    <t>284467</t>
  </si>
  <si>
    <t>福崎町</t>
  </si>
  <si>
    <t>284432</t>
  </si>
  <si>
    <t>市川町</t>
  </si>
  <si>
    <t>284424</t>
  </si>
  <si>
    <t>播磨町</t>
  </si>
  <si>
    <t>加古郡</t>
  </si>
  <si>
    <t>283827</t>
  </si>
  <si>
    <t>稲美町</t>
  </si>
  <si>
    <t>283819</t>
  </si>
  <si>
    <t>多可町</t>
  </si>
  <si>
    <t>多可郡</t>
  </si>
  <si>
    <t>283657</t>
  </si>
  <si>
    <t>猪名川町</t>
  </si>
  <si>
    <t>川辺郡</t>
  </si>
  <si>
    <t>283011</t>
  </si>
  <si>
    <t>たつの市</t>
  </si>
  <si>
    <t>282294</t>
  </si>
  <si>
    <t>加東市</t>
  </si>
  <si>
    <t>282286</t>
  </si>
  <si>
    <t>宍粟市</t>
  </si>
  <si>
    <t>282278</t>
  </si>
  <si>
    <t>淡路市</t>
  </si>
  <si>
    <t>282260</t>
  </si>
  <si>
    <t>朝来市</t>
  </si>
  <si>
    <t>282251</t>
  </si>
  <si>
    <t>南あわじ市</t>
  </si>
  <si>
    <t>282243</t>
  </si>
  <si>
    <t>丹波市</t>
  </si>
  <si>
    <t>282235</t>
  </si>
  <si>
    <t>養父市</t>
  </si>
  <si>
    <t>282227</t>
  </si>
  <si>
    <t>丹波篠山市</t>
    <rPh sb="0" eb="2">
      <t>タンバ</t>
    </rPh>
    <rPh sb="2" eb="5">
      <t>ササヤマシ</t>
    </rPh>
    <phoneticPr fontId="4"/>
  </si>
  <si>
    <t>282219</t>
  </si>
  <si>
    <t>加西市</t>
  </si>
  <si>
    <t>282201</t>
  </si>
  <si>
    <t>三田市</t>
  </si>
  <si>
    <t>282197</t>
  </si>
  <si>
    <t>小野市</t>
  </si>
  <si>
    <t>282189</t>
  </si>
  <si>
    <t>川西市</t>
  </si>
  <si>
    <t>282171</t>
  </si>
  <si>
    <t>高砂市</t>
  </si>
  <si>
    <t>282162</t>
  </si>
  <si>
    <t>三木市</t>
  </si>
  <si>
    <t>282154</t>
  </si>
  <si>
    <t>宝塚市</t>
  </si>
  <si>
    <t>282146</t>
  </si>
  <si>
    <t>西脇市</t>
  </si>
  <si>
    <t>282138</t>
  </si>
  <si>
    <t>赤穂市</t>
  </si>
  <si>
    <t>282120</t>
  </si>
  <si>
    <t>加古川市</t>
  </si>
  <si>
    <t>282103</t>
  </si>
  <si>
    <t>豊岡市</t>
  </si>
  <si>
    <t>282090</t>
  </si>
  <si>
    <t>相生市</t>
  </si>
  <si>
    <t>282081</t>
  </si>
  <si>
    <t>伊丹市</t>
  </si>
  <si>
    <t>282073</t>
  </si>
  <si>
    <t>芦屋市</t>
  </si>
  <si>
    <t>282065</t>
  </si>
  <si>
    <t>洲本市</t>
  </si>
  <si>
    <t>282057</t>
  </si>
  <si>
    <t>西宮市</t>
  </si>
  <si>
    <t>282049</t>
  </si>
  <si>
    <t>明石市</t>
  </si>
  <si>
    <t>282031</t>
  </si>
  <si>
    <t>尼崎市</t>
  </si>
  <si>
    <t>282022</t>
  </si>
  <si>
    <t>姫路市</t>
  </si>
  <si>
    <t>282014</t>
  </si>
  <si>
    <t>神戸市</t>
  </si>
  <si>
    <t>281115</t>
  </si>
  <si>
    <t>281107</t>
  </si>
  <si>
    <t>281093</t>
  </si>
  <si>
    <t>垂水区</t>
  </si>
  <si>
    <t>281085</t>
  </si>
  <si>
    <t>須磨区</t>
  </si>
  <si>
    <t>281077</t>
  </si>
  <si>
    <t>長田区</t>
  </si>
  <si>
    <t>281069</t>
  </si>
  <si>
    <t>兵庫区</t>
  </si>
  <si>
    <t>281051</t>
  </si>
  <si>
    <t>灘区</t>
  </si>
  <si>
    <t>281026</t>
  </si>
  <si>
    <t>東灘区</t>
  </si>
  <si>
    <t>281018</t>
  </si>
  <si>
    <t>千早赤阪村</t>
  </si>
  <si>
    <t>南河内郡</t>
  </si>
  <si>
    <t>大阪府</t>
  </si>
  <si>
    <t>273830</t>
  </si>
  <si>
    <t>河南町</t>
  </si>
  <si>
    <t>273821</t>
  </si>
  <si>
    <t>273813</t>
  </si>
  <si>
    <t>岬町</t>
  </si>
  <si>
    <t>泉南郡</t>
  </si>
  <si>
    <t>273660</t>
  </si>
  <si>
    <t>田尻町</t>
  </si>
  <si>
    <t>273627</t>
  </si>
  <si>
    <t>熊取町</t>
  </si>
  <si>
    <t>273619</t>
  </si>
  <si>
    <t>忠岡町</t>
  </si>
  <si>
    <t>泉北郡</t>
  </si>
  <si>
    <t>273414</t>
  </si>
  <si>
    <t>能勢町</t>
  </si>
  <si>
    <t>豊能郡</t>
  </si>
  <si>
    <t>273228</t>
  </si>
  <si>
    <t>豊能町</t>
  </si>
  <si>
    <t>273210</t>
  </si>
  <si>
    <t>島本町</t>
  </si>
  <si>
    <t>三島郡</t>
  </si>
  <si>
    <t>273015</t>
  </si>
  <si>
    <t>阪南市</t>
  </si>
  <si>
    <t>272329</t>
  </si>
  <si>
    <t>大阪狭山市</t>
  </si>
  <si>
    <t>272311</t>
  </si>
  <si>
    <t>交野市</t>
  </si>
  <si>
    <t>272302</t>
  </si>
  <si>
    <t>四條畷市</t>
  </si>
  <si>
    <t>272299</t>
  </si>
  <si>
    <t>泉南市</t>
  </si>
  <si>
    <t>272281</t>
  </si>
  <si>
    <t>東大阪市</t>
  </si>
  <si>
    <t>272272</t>
  </si>
  <si>
    <t>藤井寺市</t>
  </si>
  <si>
    <t>272264</t>
  </si>
  <si>
    <t>高石市</t>
  </si>
  <si>
    <t>272256</t>
  </si>
  <si>
    <t>摂津市</t>
  </si>
  <si>
    <t>272248</t>
  </si>
  <si>
    <t>門真市</t>
  </si>
  <si>
    <t>272230</t>
  </si>
  <si>
    <t>羽曳野市</t>
  </si>
  <si>
    <t>272221</t>
  </si>
  <si>
    <t>柏原市</t>
  </si>
  <si>
    <t>272213</t>
  </si>
  <si>
    <t>箕面市</t>
  </si>
  <si>
    <t>272205</t>
  </si>
  <si>
    <t>和泉市</t>
  </si>
  <si>
    <t>272191</t>
  </si>
  <si>
    <t>大東市</t>
  </si>
  <si>
    <t>272183</t>
  </si>
  <si>
    <t>松原市</t>
  </si>
  <si>
    <t>272175</t>
  </si>
  <si>
    <t>河内長野市</t>
  </si>
  <si>
    <t>272167</t>
  </si>
  <si>
    <t>寝屋川市</t>
  </si>
  <si>
    <t>272159</t>
  </si>
  <si>
    <t>富田林市</t>
  </si>
  <si>
    <t>272141</t>
  </si>
  <si>
    <t>泉佐野市</t>
  </si>
  <si>
    <t>272132</t>
  </si>
  <si>
    <t>八尾市</t>
  </si>
  <si>
    <t>272124</t>
  </si>
  <si>
    <t>茨木市</t>
  </si>
  <si>
    <t>272116</t>
  </si>
  <si>
    <t>枚方市</t>
  </si>
  <si>
    <t>272108</t>
  </si>
  <si>
    <t>守口市</t>
  </si>
  <si>
    <t>272094</t>
  </si>
  <si>
    <t>貝塚市</t>
  </si>
  <si>
    <t>272086</t>
  </si>
  <si>
    <t>高槻市</t>
  </si>
  <si>
    <t>272078</t>
  </si>
  <si>
    <t>泉大津市</t>
  </si>
  <si>
    <t>272060</t>
  </si>
  <si>
    <t>吹田市</t>
  </si>
  <si>
    <t>272051</t>
  </si>
  <si>
    <t>池田市</t>
  </si>
  <si>
    <t>272043</t>
  </si>
  <si>
    <t>豊中市</t>
  </si>
  <si>
    <t>272035</t>
  </si>
  <si>
    <t>岸和田市</t>
  </si>
  <si>
    <t>272027</t>
  </si>
  <si>
    <t>美原区</t>
  </si>
  <si>
    <t>堺市</t>
  </si>
  <si>
    <t>271471</t>
  </si>
  <si>
    <t>271462</t>
  </si>
  <si>
    <t>271454</t>
  </si>
  <si>
    <t>271446</t>
  </si>
  <si>
    <t>271438</t>
  </si>
  <si>
    <t>271420</t>
  </si>
  <si>
    <t>堺区</t>
  </si>
  <si>
    <t>271411</t>
  </si>
  <si>
    <t>大阪市</t>
  </si>
  <si>
    <t>271284</t>
  </si>
  <si>
    <t>271276</t>
  </si>
  <si>
    <t>平野区</t>
  </si>
  <si>
    <t>271268</t>
  </si>
  <si>
    <t>住之江区</t>
  </si>
  <si>
    <t>271250</t>
  </si>
  <si>
    <t>鶴見区</t>
  </si>
  <si>
    <t>271241</t>
  </si>
  <si>
    <t>淀川区</t>
  </si>
  <si>
    <t>271233</t>
  </si>
  <si>
    <t>西成区</t>
  </si>
  <si>
    <t>271225</t>
  </si>
  <si>
    <t>東住吉区</t>
  </si>
  <si>
    <t>271217</t>
  </si>
  <si>
    <t>住吉区</t>
  </si>
  <si>
    <t>271209</t>
  </si>
  <si>
    <t>阿倍野区</t>
  </si>
  <si>
    <t>271195</t>
  </si>
  <si>
    <t>城東区</t>
  </si>
  <si>
    <t>271187</t>
  </si>
  <si>
    <t>旭区</t>
  </si>
  <si>
    <t>271179</t>
  </si>
  <si>
    <t>生野区</t>
  </si>
  <si>
    <t>271161</t>
  </si>
  <si>
    <t>東成区</t>
  </si>
  <si>
    <t>271152</t>
  </si>
  <si>
    <t>東淀川区</t>
  </si>
  <si>
    <t>271144</t>
  </si>
  <si>
    <t>西淀川区</t>
  </si>
  <si>
    <t>271136</t>
  </si>
  <si>
    <t>浪速区</t>
  </si>
  <si>
    <t>271110</t>
  </si>
  <si>
    <t>天王寺区</t>
  </si>
  <si>
    <t>271098</t>
  </si>
  <si>
    <t>大正区</t>
  </si>
  <si>
    <t>271080</t>
  </si>
  <si>
    <t>港区</t>
  </si>
  <si>
    <t>271071</t>
  </si>
  <si>
    <t>271063</t>
  </si>
  <si>
    <t>此花区</t>
  </si>
  <si>
    <t>271047</t>
  </si>
  <si>
    <t>福島区</t>
  </si>
  <si>
    <t>271039</t>
  </si>
  <si>
    <t>都島区</t>
  </si>
  <si>
    <t>271021</t>
  </si>
  <si>
    <t>与謝野町</t>
  </si>
  <si>
    <t>与謝郡</t>
  </si>
  <si>
    <t>京都府</t>
  </si>
  <si>
    <t>264652</t>
  </si>
  <si>
    <t>伊根町</t>
  </si>
  <si>
    <t>264636</t>
  </si>
  <si>
    <t>京丹波町</t>
  </si>
  <si>
    <t>船井郡</t>
  </si>
  <si>
    <t>264075</t>
  </si>
  <si>
    <t>南山城村</t>
  </si>
  <si>
    <t>相楽郡</t>
  </si>
  <si>
    <t>263672</t>
  </si>
  <si>
    <t>精華町</t>
  </si>
  <si>
    <t>263664</t>
  </si>
  <si>
    <t>和束町</t>
  </si>
  <si>
    <t>263656</t>
  </si>
  <si>
    <t>笠置町</t>
  </si>
  <si>
    <t>263648</t>
  </si>
  <si>
    <t>宇治田原町</t>
  </si>
  <si>
    <t>綴喜郡</t>
  </si>
  <si>
    <t>263443</t>
  </si>
  <si>
    <t>井手町</t>
  </si>
  <si>
    <t>263435</t>
  </si>
  <si>
    <t>久御山町</t>
  </si>
  <si>
    <t>久世郡</t>
  </si>
  <si>
    <t>263222</t>
  </si>
  <si>
    <t>大山崎町</t>
  </si>
  <si>
    <t>乙訓郡</t>
  </si>
  <si>
    <t>263036</t>
  </si>
  <si>
    <t>木津川市</t>
  </si>
  <si>
    <t>262145</t>
  </si>
  <si>
    <t>南丹市</t>
  </si>
  <si>
    <t>262137</t>
  </si>
  <si>
    <t>京丹後市</t>
  </si>
  <si>
    <t>262129</t>
  </si>
  <si>
    <t>京田辺市</t>
  </si>
  <si>
    <t>262111</t>
  </si>
  <si>
    <t>八幡市</t>
  </si>
  <si>
    <t>262102</t>
  </si>
  <si>
    <t>長岡京市</t>
  </si>
  <si>
    <t>262099</t>
  </si>
  <si>
    <t>向日市</t>
  </si>
  <si>
    <t>262081</t>
  </si>
  <si>
    <t>城陽市</t>
  </si>
  <si>
    <t>262072</t>
  </si>
  <si>
    <t>亀岡市</t>
  </si>
  <si>
    <t>262064</t>
  </si>
  <si>
    <t>宮津市</t>
  </si>
  <si>
    <t>262056</t>
  </si>
  <si>
    <t>宇治市</t>
  </si>
  <si>
    <t>262048</t>
  </si>
  <si>
    <t>綾部市</t>
  </si>
  <si>
    <t>262030</t>
  </si>
  <si>
    <t>舞鶴市</t>
  </si>
  <si>
    <t>262021</t>
  </si>
  <si>
    <t>福知山市</t>
  </si>
  <si>
    <t>262013</t>
  </si>
  <si>
    <t>西京区</t>
  </si>
  <si>
    <t>京都市</t>
  </si>
  <si>
    <t>261114</t>
  </si>
  <si>
    <t>山科区</t>
  </si>
  <si>
    <t>261106</t>
  </si>
  <si>
    <t>伏見区</t>
  </si>
  <si>
    <t>261092</t>
  </si>
  <si>
    <t>右京区</t>
  </si>
  <si>
    <t>261084</t>
  </si>
  <si>
    <t>261076</t>
  </si>
  <si>
    <t>下京区</t>
  </si>
  <si>
    <t>261068</t>
  </si>
  <si>
    <t>東山区</t>
  </si>
  <si>
    <t>261050</t>
  </si>
  <si>
    <t>中京区</t>
  </si>
  <si>
    <t>261041</t>
  </si>
  <si>
    <t>左京区</t>
  </si>
  <si>
    <t>261033</t>
  </si>
  <si>
    <t>上京区</t>
  </si>
  <si>
    <t>261025</t>
  </si>
  <si>
    <t>261017</t>
  </si>
  <si>
    <t>多賀町</t>
  </si>
  <si>
    <t>犬上郡</t>
  </si>
  <si>
    <t>滋賀県</t>
  </si>
  <si>
    <t>254436</t>
  </si>
  <si>
    <t>甲良町</t>
  </si>
  <si>
    <t>254428</t>
  </si>
  <si>
    <t>豊郷町</t>
  </si>
  <si>
    <t>254410</t>
  </si>
  <si>
    <t>愛荘町</t>
  </si>
  <si>
    <t>愛知郡</t>
  </si>
  <si>
    <t>254258</t>
  </si>
  <si>
    <t>竜王町</t>
  </si>
  <si>
    <t>蒲生郡</t>
  </si>
  <si>
    <t>253847</t>
  </si>
  <si>
    <t>253839</t>
  </si>
  <si>
    <t>米原市</t>
  </si>
  <si>
    <t>252140</t>
  </si>
  <si>
    <t>東近江市</t>
  </si>
  <si>
    <t>252131</t>
  </si>
  <si>
    <t>高島市</t>
  </si>
  <si>
    <t>252123</t>
  </si>
  <si>
    <t>湖南市</t>
  </si>
  <si>
    <t>252115</t>
  </si>
  <si>
    <t>野洲市</t>
  </si>
  <si>
    <t>252107</t>
  </si>
  <si>
    <t>甲賀市</t>
  </si>
  <si>
    <t>252093</t>
  </si>
  <si>
    <t>栗東市</t>
  </si>
  <si>
    <t>252085</t>
  </si>
  <si>
    <t>守山市</t>
  </si>
  <si>
    <t>252077</t>
  </si>
  <si>
    <t>草津市</t>
  </si>
  <si>
    <t>252069</t>
  </si>
  <si>
    <t>近江八幡市</t>
  </si>
  <si>
    <t>252042</t>
  </si>
  <si>
    <t>長浜市</t>
  </si>
  <si>
    <t>252034</t>
  </si>
  <si>
    <t>彦根市</t>
  </si>
  <si>
    <t>252026</t>
  </si>
  <si>
    <t>大津市</t>
  </si>
  <si>
    <t>252018</t>
  </si>
  <si>
    <t>紀宝町</t>
  </si>
  <si>
    <t>南牟婁郡</t>
  </si>
  <si>
    <t>三重県</t>
  </si>
  <si>
    <t>245623</t>
  </si>
  <si>
    <t>御浜町</t>
  </si>
  <si>
    <t>245615</t>
  </si>
  <si>
    <t>紀北町</t>
  </si>
  <si>
    <t>北牟婁郡</t>
  </si>
  <si>
    <t>245437</t>
  </si>
  <si>
    <t>南伊勢町</t>
  </si>
  <si>
    <t>度会郡</t>
  </si>
  <si>
    <t>244724</t>
  </si>
  <si>
    <t>大紀町</t>
  </si>
  <si>
    <t>244716</t>
  </si>
  <si>
    <t>度会町</t>
  </si>
  <si>
    <t>244708</t>
  </si>
  <si>
    <t>玉城町</t>
  </si>
  <si>
    <t>244619</t>
  </si>
  <si>
    <t>大台町</t>
  </si>
  <si>
    <t>多気郡</t>
  </si>
  <si>
    <t>244431</t>
  </si>
  <si>
    <t>明和町</t>
  </si>
  <si>
    <t>244422</t>
  </si>
  <si>
    <t>多気町</t>
  </si>
  <si>
    <t>244414</t>
  </si>
  <si>
    <t>川越町</t>
  </si>
  <si>
    <t>三重郡</t>
  </si>
  <si>
    <t>243442</t>
  </si>
  <si>
    <t>朝日町</t>
  </si>
  <si>
    <t>243434</t>
  </si>
  <si>
    <t>菰野町</t>
  </si>
  <si>
    <t>243418</t>
  </si>
  <si>
    <t>東員町</t>
  </si>
  <si>
    <t>員弁郡</t>
  </si>
  <si>
    <t>243248</t>
  </si>
  <si>
    <t>木曽岬町</t>
  </si>
  <si>
    <t>桑名郡</t>
  </si>
  <si>
    <t>243035</t>
  </si>
  <si>
    <t>伊賀市</t>
  </si>
  <si>
    <t>242161</t>
  </si>
  <si>
    <t>志摩市</t>
  </si>
  <si>
    <t>242152</t>
  </si>
  <si>
    <t>いなべ市</t>
  </si>
  <si>
    <t>242144</t>
  </si>
  <si>
    <t>熊野市</t>
  </si>
  <si>
    <t>242128</t>
  </si>
  <si>
    <t>鳥羽市</t>
  </si>
  <si>
    <t>242110</t>
  </si>
  <si>
    <t>亀山市</t>
  </si>
  <si>
    <t>242101</t>
  </si>
  <si>
    <t>尾鷲市</t>
  </si>
  <si>
    <t>242098</t>
  </si>
  <si>
    <t>名張市</t>
  </si>
  <si>
    <t>242080</t>
  </si>
  <si>
    <t>鈴鹿市</t>
  </si>
  <si>
    <t>242071</t>
  </si>
  <si>
    <t>桑名市</t>
  </si>
  <si>
    <t>242055</t>
  </si>
  <si>
    <t>松阪市</t>
  </si>
  <si>
    <t>242047</t>
  </si>
  <si>
    <t>伊勢市</t>
  </si>
  <si>
    <t>242039</t>
  </si>
  <si>
    <t>四日市市</t>
  </si>
  <si>
    <t>242021</t>
  </si>
  <si>
    <t>津市</t>
  </si>
  <si>
    <t>242012</t>
  </si>
  <si>
    <t>豊根村</t>
  </si>
  <si>
    <t>北設楽郡</t>
  </si>
  <si>
    <t>愛知県</t>
  </si>
  <si>
    <t>235636</t>
  </si>
  <si>
    <t>東栄町</t>
  </si>
  <si>
    <t>235628</t>
  </si>
  <si>
    <t>設楽町</t>
  </si>
  <si>
    <t>235610</t>
  </si>
  <si>
    <t>幸田町</t>
  </si>
  <si>
    <t>額田郡</t>
  </si>
  <si>
    <t>235016</t>
  </si>
  <si>
    <t>武豊町</t>
  </si>
  <si>
    <t>知多郡</t>
  </si>
  <si>
    <t>234478</t>
  </si>
  <si>
    <t>234460</t>
  </si>
  <si>
    <t>南知多町</t>
  </si>
  <si>
    <t>234451</t>
  </si>
  <si>
    <t>東浦町</t>
  </si>
  <si>
    <t>234427</t>
  </si>
  <si>
    <t>阿久比町</t>
  </si>
  <si>
    <t>234419</t>
  </si>
  <si>
    <t>飛島村</t>
  </si>
  <si>
    <t>234273</t>
  </si>
  <si>
    <t>蟹江町</t>
  </si>
  <si>
    <t>234257</t>
  </si>
  <si>
    <t>大治町</t>
  </si>
  <si>
    <t>234249</t>
  </si>
  <si>
    <t>扶桑町</t>
  </si>
  <si>
    <t>丹羽郡</t>
  </si>
  <si>
    <t>233625</t>
  </si>
  <si>
    <t>大口町</t>
  </si>
  <si>
    <t>233617</t>
  </si>
  <si>
    <t>豊山町</t>
  </si>
  <si>
    <t>西春日井郡</t>
  </si>
  <si>
    <t>233421</t>
  </si>
  <si>
    <t>東郷町</t>
  </si>
  <si>
    <t>233021</t>
  </si>
  <si>
    <t>長久手市</t>
  </si>
  <si>
    <t>232386</t>
  </si>
  <si>
    <t>あま市</t>
  </si>
  <si>
    <t>232378</t>
  </si>
  <si>
    <t>みよし市</t>
  </si>
  <si>
    <t>232360</t>
  </si>
  <si>
    <t>弥富市</t>
  </si>
  <si>
    <t>232351</t>
  </si>
  <si>
    <t>北名古屋市</t>
  </si>
  <si>
    <t>232343</t>
  </si>
  <si>
    <t>清須市</t>
  </si>
  <si>
    <t>232335</t>
  </si>
  <si>
    <t>愛西市</t>
  </si>
  <si>
    <t>232327</t>
  </si>
  <si>
    <t>田原市</t>
  </si>
  <si>
    <t>232319</t>
  </si>
  <si>
    <t>日進市</t>
  </si>
  <si>
    <t>232301</t>
  </si>
  <si>
    <t>豊明市</t>
  </si>
  <si>
    <t>232297</t>
  </si>
  <si>
    <t>岩倉市</t>
  </si>
  <si>
    <t>232289</t>
  </si>
  <si>
    <t>高浜市</t>
  </si>
  <si>
    <t>232271</t>
  </si>
  <si>
    <t>尾張旭市</t>
  </si>
  <si>
    <t>232262</t>
  </si>
  <si>
    <t>知立市</t>
  </si>
  <si>
    <t>232254</t>
  </si>
  <si>
    <t>知多市</t>
  </si>
  <si>
    <t>232246</t>
  </si>
  <si>
    <t>大府市</t>
  </si>
  <si>
    <t>232238</t>
  </si>
  <si>
    <t>東海市</t>
  </si>
  <si>
    <t>232220</t>
  </si>
  <si>
    <t>新城市</t>
  </si>
  <si>
    <t>232211</t>
  </si>
  <si>
    <t>稲沢市</t>
  </si>
  <si>
    <t>232203</t>
  </si>
  <si>
    <t>小牧市</t>
  </si>
  <si>
    <t>232190</t>
  </si>
  <si>
    <t>江南市</t>
  </si>
  <si>
    <t>232173</t>
  </si>
  <si>
    <t>常滑市</t>
  </si>
  <si>
    <t>232165</t>
  </si>
  <si>
    <t>犬山市</t>
  </si>
  <si>
    <t>232157</t>
  </si>
  <si>
    <t>蒲郡市</t>
  </si>
  <si>
    <t>232149</t>
  </si>
  <si>
    <t>西尾市</t>
  </si>
  <si>
    <t>232131</t>
  </si>
  <si>
    <t>安城市</t>
  </si>
  <si>
    <t>232122</t>
  </si>
  <si>
    <t>豊田市</t>
  </si>
  <si>
    <t>232114</t>
  </si>
  <si>
    <t>刈谷市</t>
  </si>
  <si>
    <t>232106</t>
  </si>
  <si>
    <t>碧南市</t>
  </si>
  <si>
    <t>232092</t>
  </si>
  <si>
    <t>津島市</t>
  </si>
  <si>
    <t>232084</t>
  </si>
  <si>
    <t>豊川市</t>
  </si>
  <si>
    <t>232076</t>
  </si>
  <si>
    <t>春日井市</t>
  </si>
  <si>
    <t>232068</t>
  </si>
  <si>
    <t>半田市</t>
  </si>
  <si>
    <t>232050</t>
  </si>
  <si>
    <t>瀬戸市</t>
  </si>
  <si>
    <t>232041</t>
  </si>
  <si>
    <t>一宮市</t>
  </si>
  <si>
    <t>232033</t>
  </si>
  <si>
    <t>岡崎市</t>
  </si>
  <si>
    <t>232025</t>
  </si>
  <si>
    <t>豊橋市</t>
  </si>
  <si>
    <t>232017</t>
  </si>
  <si>
    <t>天白区</t>
  </si>
  <si>
    <t>名古屋市</t>
  </si>
  <si>
    <t>231169</t>
  </si>
  <si>
    <t>名東区</t>
  </si>
  <si>
    <t>231151</t>
  </si>
  <si>
    <t>緑区</t>
  </si>
  <si>
    <t>231142</t>
  </si>
  <si>
    <t>守山区</t>
  </si>
  <si>
    <t>231134</t>
  </si>
  <si>
    <t>231126</t>
  </si>
  <si>
    <t>231118</t>
  </si>
  <si>
    <t>中川区</t>
  </si>
  <si>
    <t>231100</t>
  </si>
  <si>
    <t>熱田区</t>
  </si>
  <si>
    <t>231096</t>
  </si>
  <si>
    <t>瑞穂区</t>
  </si>
  <si>
    <t>231088</t>
  </si>
  <si>
    <t>昭和区</t>
  </si>
  <si>
    <t>231070</t>
  </si>
  <si>
    <t>231061</t>
  </si>
  <si>
    <t>中村区</t>
  </si>
  <si>
    <t>231053</t>
  </si>
  <si>
    <t>231045</t>
  </si>
  <si>
    <t>231037</t>
  </si>
  <si>
    <t>231029</t>
  </si>
  <si>
    <t>千種区</t>
  </si>
  <si>
    <t>231011</t>
  </si>
  <si>
    <t>森町</t>
  </si>
  <si>
    <t>周智郡</t>
  </si>
  <si>
    <t>静岡県</t>
  </si>
  <si>
    <t>224618</t>
  </si>
  <si>
    <t>川根本町</t>
  </si>
  <si>
    <t>榛原郡</t>
  </si>
  <si>
    <t>224294</t>
  </si>
  <si>
    <t>吉田町</t>
  </si>
  <si>
    <t>224243</t>
  </si>
  <si>
    <t>小山町</t>
  </si>
  <si>
    <t>駿東郡</t>
  </si>
  <si>
    <t>223441</t>
  </si>
  <si>
    <t>長泉町</t>
  </si>
  <si>
    <t>223425</t>
  </si>
  <si>
    <t>清水町</t>
  </si>
  <si>
    <t>223417</t>
  </si>
  <si>
    <t>函南町</t>
  </si>
  <si>
    <t>田方郡</t>
  </si>
  <si>
    <t>223255</t>
  </si>
  <si>
    <t>西伊豆町</t>
  </si>
  <si>
    <t>賀茂郡</t>
  </si>
  <si>
    <t>223069</t>
  </si>
  <si>
    <t>松崎町</t>
  </si>
  <si>
    <t>223051</t>
  </si>
  <si>
    <t>南伊豆町</t>
  </si>
  <si>
    <t>223042</t>
  </si>
  <si>
    <t>河津町</t>
  </si>
  <si>
    <t>223026</t>
  </si>
  <si>
    <t>東伊豆町</t>
  </si>
  <si>
    <t>223018</t>
  </si>
  <si>
    <t>牧之原市</t>
  </si>
  <si>
    <t>222267</t>
  </si>
  <si>
    <t>伊豆の国市</t>
  </si>
  <si>
    <t>222259</t>
  </si>
  <si>
    <t>菊川市</t>
  </si>
  <si>
    <t>222241</t>
  </si>
  <si>
    <t>御前崎市</t>
  </si>
  <si>
    <t>222232</t>
  </si>
  <si>
    <t>伊豆市</t>
  </si>
  <si>
    <t>222224</t>
  </si>
  <si>
    <t>湖西市</t>
  </si>
  <si>
    <t>222216</t>
  </si>
  <si>
    <t>裾野市</t>
  </si>
  <si>
    <t>222208</t>
  </si>
  <si>
    <t>下田市</t>
  </si>
  <si>
    <t>222194</t>
  </si>
  <si>
    <t>袋井市</t>
  </si>
  <si>
    <t>222160</t>
  </si>
  <si>
    <t>御殿場市</t>
  </si>
  <si>
    <t>222151</t>
  </si>
  <si>
    <t>藤枝市</t>
  </si>
  <si>
    <t>222143</t>
  </si>
  <si>
    <t>掛川市</t>
  </si>
  <si>
    <t>222135</t>
  </si>
  <si>
    <t>焼津市</t>
  </si>
  <si>
    <t>222127</t>
  </si>
  <si>
    <t>磐田市</t>
  </si>
  <si>
    <t>222119</t>
  </si>
  <si>
    <t>富士市</t>
  </si>
  <si>
    <t>222101</t>
  </si>
  <si>
    <t>島田市</t>
  </si>
  <si>
    <t>222097</t>
  </si>
  <si>
    <t>伊東市</t>
  </si>
  <si>
    <t>222089</t>
  </si>
  <si>
    <t>富士宮市</t>
  </si>
  <si>
    <t>222071</t>
  </si>
  <si>
    <t>三島市</t>
  </si>
  <si>
    <t>222062</t>
  </si>
  <si>
    <t>熱海市</t>
  </si>
  <si>
    <t>222054</t>
  </si>
  <si>
    <t>沼津市</t>
  </si>
  <si>
    <t>222038</t>
  </si>
  <si>
    <t>天竜区</t>
  </si>
  <si>
    <t>浜松市</t>
  </si>
  <si>
    <t>221376</t>
  </si>
  <si>
    <t>浜北区</t>
  </si>
  <si>
    <t>221368</t>
  </si>
  <si>
    <t>221350</t>
  </si>
  <si>
    <t>221341</t>
  </si>
  <si>
    <t>221333</t>
  </si>
  <si>
    <t>221325</t>
  </si>
  <si>
    <t>221317</t>
  </si>
  <si>
    <t>清水区</t>
  </si>
  <si>
    <t>静岡市</t>
  </si>
  <si>
    <t>221031</t>
  </si>
  <si>
    <t>駿河区</t>
  </si>
  <si>
    <t>221023</t>
  </si>
  <si>
    <t>葵区</t>
  </si>
  <si>
    <t>221015</t>
  </si>
  <si>
    <t>白川村</t>
  </si>
  <si>
    <t>大野郡</t>
  </si>
  <si>
    <t>岐阜県</t>
  </si>
  <si>
    <t>216046</t>
  </si>
  <si>
    <t>御嵩町</t>
  </si>
  <si>
    <t>可児郡</t>
  </si>
  <si>
    <t>215210</t>
  </si>
  <si>
    <t>東白川村</t>
  </si>
  <si>
    <t>加茂郡</t>
  </si>
  <si>
    <t>215074</t>
  </si>
  <si>
    <t>白川町</t>
  </si>
  <si>
    <t>215066</t>
  </si>
  <si>
    <t>八百津町</t>
  </si>
  <si>
    <t>215058</t>
  </si>
  <si>
    <t>七宗町</t>
  </si>
  <si>
    <t>215040</t>
  </si>
  <si>
    <t>川辺町</t>
  </si>
  <si>
    <t>215031</t>
  </si>
  <si>
    <t>富加町</t>
  </si>
  <si>
    <t>215023</t>
  </si>
  <si>
    <t>坂祝町</t>
  </si>
  <si>
    <t>215015</t>
  </si>
  <si>
    <t>北方町</t>
  </si>
  <si>
    <t>本巣郡</t>
  </si>
  <si>
    <t>214213</t>
  </si>
  <si>
    <t>池田町</t>
  </si>
  <si>
    <t>揖斐郡</t>
  </si>
  <si>
    <t>214043</t>
  </si>
  <si>
    <t>大野町</t>
  </si>
  <si>
    <t>214035</t>
  </si>
  <si>
    <t>揖斐川町</t>
  </si>
  <si>
    <t>214019</t>
  </si>
  <si>
    <t>安八町</t>
  </si>
  <si>
    <t>安八郡</t>
  </si>
  <si>
    <t>213837</t>
  </si>
  <si>
    <t>輪之内町</t>
  </si>
  <si>
    <t>213829</t>
  </si>
  <si>
    <t>神戸町</t>
  </si>
  <si>
    <t>213811</t>
  </si>
  <si>
    <t>関ケ原町</t>
  </si>
  <si>
    <t>不破郡</t>
  </si>
  <si>
    <t>213624</t>
  </si>
  <si>
    <t>垂井町</t>
  </si>
  <si>
    <t>213616</t>
  </si>
  <si>
    <t>養老町</t>
  </si>
  <si>
    <t>養老郡</t>
  </si>
  <si>
    <t>213411</t>
  </si>
  <si>
    <t>笠松町</t>
  </si>
  <si>
    <t>羽島郡</t>
  </si>
  <si>
    <t>213039</t>
  </si>
  <si>
    <t>岐南町</t>
  </si>
  <si>
    <t>213021</t>
  </si>
  <si>
    <t>海津市</t>
  </si>
  <si>
    <t>212211</t>
  </si>
  <si>
    <t>下呂市</t>
  </si>
  <si>
    <t>212202</t>
  </si>
  <si>
    <t>郡上市</t>
  </si>
  <si>
    <t>212199</t>
  </si>
  <si>
    <t>本巣市</t>
  </si>
  <si>
    <t>212181</t>
  </si>
  <si>
    <t>飛騨市</t>
  </si>
  <si>
    <t>212172</t>
  </si>
  <si>
    <t>瑞穂市</t>
  </si>
  <si>
    <t>212164</t>
  </si>
  <si>
    <t>山県市</t>
  </si>
  <si>
    <t>212156</t>
  </si>
  <si>
    <t>可児市</t>
  </si>
  <si>
    <t>212148</t>
  </si>
  <si>
    <t>各務原市</t>
  </si>
  <si>
    <t>212130</t>
  </si>
  <si>
    <t>土岐市</t>
  </si>
  <si>
    <t>212121</t>
  </si>
  <si>
    <t>美濃加茂市</t>
  </si>
  <si>
    <t>212113</t>
  </si>
  <si>
    <t>恵那市</t>
  </si>
  <si>
    <t>212105</t>
  </si>
  <si>
    <t>羽島市</t>
  </si>
  <si>
    <t>212091</t>
  </si>
  <si>
    <t>瑞浪市</t>
  </si>
  <si>
    <t>212083</t>
  </si>
  <si>
    <t>美濃市</t>
  </si>
  <si>
    <t>212075</t>
  </si>
  <si>
    <t>中津川市</t>
  </si>
  <si>
    <t>212067</t>
  </si>
  <si>
    <t>関市</t>
  </si>
  <si>
    <t>212059</t>
  </si>
  <si>
    <t>多治見市</t>
  </si>
  <si>
    <t>212041</t>
  </si>
  <si>
    <t>高山市</t>
  </si>
  <si>
    <t>212032</t>
  </si>
  <si>
    <t>大垣市</t>
  </si>
  <si>
    <t>212024</t>
  </si>
  <si>
    <t>岐阜市</t>
  </si>
  <si>
    <t>212016</t>
  </si>
  <si>
    <t>栄村</t>
  </si>
  <si>
    <t>下水内郡</t>
  </si>
  <si>
    <t>長野県</t>
  </si>
  <si>
    <t>206024</t>
  </si>
  <si>
    <t>飯綱町</t>
  </si>
  <si>
    <t>上水内郡</t>
  </si>
  <si>
    <t>205907</t>
  </si>
  <si>
    <t>小川村</t>
  </si>
  <si>
    <t>205885</t>
  </si>
  <si>
    <t>信濃町</t>
  </si>
  <si>
    <t>205834</t>
  </si>
  <si>
    <t>野沢温泉村</t>
  </si>
  <si>
    <t>下高井郡</t>
  </si>
  <si>
    <t>205630</t>
  </si>
  <si>
    <t>木島平村</t>
  </si>
  <si>
    <t>205621</t>
  </si>
  <si>
    <t>山ノ内町</t>
  </si>
  <si>
    <t>205613</t>
  </si>
  <si>
    <t>高山村</t>
  </si>
  <si>
    <t>上高井郡</t>
  </si>
  <si>
    <t>205435</t>
  </si>
  <si>
    <t>小布施町</t>
  </si>
  <si>
    <t>205419</t>
  </si>
  <si>
    <t>坂城町</t>
  </si>
  <si>
    <t>埴科郡</t>
  </si>
  <si>
    <t>205214</t>
  </si>
  <si>
    <t>小谷村</t>
  </si>
  <si>
    <t>北安曇郡</t>
  </si>
  <si>
    <t>204862</t>
  </si>
  <si>
    <t>白馬村</t>
  </si>
  <si>
    <t>204854</t>
  </si>
  <si>
    <t>松川村</t>
  </si>
  <si>
    <t>204820</t>
  </si>
  <si>
    <t>204811</t>
  </si>
  <si>
    <t>筑北村</t>
  </si>
  <si>
    <t>東筑摩郡</t>
  </si>
  <si>
    <t>204528</t>
  </si>
  <si>
    <t>朝日村</t>
  </si>
  <si>
    <t>204510</t>
  </si>
  <si>
    <t>山形村</t>
  </si>
  <si>
    <t>204501</t>
  </si>
  <si>
    <t>生坂村</t>
  </si>
  <si>
    <t>204480</t>
  </si>
  <si>
    <t>麻績村</t>
  </si>
  <si>
    <t>204463</t>
  </si>
  <si>
    <t>木曽町</t>
  </si>
  <si>
    <t>木曽郡</t>
  </si>
  <si>
    <t>204323</t>
  </si>
  <si>
    <t>大桑村</t>
  </si>
  <si>
    <t>204307</t>
  </si>
  <si>
    <t>王滝村</t>
  </si>
  <si>
    <t>204293</t>
  </si>
  <si>
    <t>木祖村</t>
  </si>
  <si>
    <t>204251</t>
  </si>
  <si>
    <t>南木曽町</t>
  </si>
  <si>
    <t>204234</t>
  </si>
  <si>
    <t>上松町</t>
  </si>
  <si>
    <t>204226</t>
  </si>
  <si>
    <t>大鹿村</t>
  </si>
  <si>
    <t>下伊那郡</t>
  </si>
  <si>
    <t>204170</t>
  </si>
  <si>
    <t>豊丘村</t>
  </si>
  <si>
    <t>204161</t>
  </si>
  <si>
    <t>喬木村</t>
  </si>
  <si>
    <t>204153</t>
  </si>
  <si>
    <t>泰阜村</t>
  </si>
  <si>
    <t>204145</t>
  </si>
  <si>
    <t>天龍村</t>
  </si>
  <si>
    <t>204137</t>
  </si>
  <si>
    <t>売木村</t>
  </si>
  <si>
    <t>204129</t>
  </si>
  <si>
    <t>下條村</t>
  </si>
  <si>
    <t>204111</t>
  </si>
  <si>
    <t>根羽村</t>
  </si>
  <si>
    <t>204102</t>
  </si>
  <si>
    <t>平谷村</t>
  </si>
  <si>
    <t>204099</t>
  </si>
  <si>
    <t>阿智村</t>
  </si>
  <si>
    <t>204072</t>
  </si>
  <si>
    <t>阿南町</t>
  </si>
  <si>
    <t>204048</t>
  </si>
  <si>
    <t>204030</t>
  </si>
  <si>
    <t>松川町</t>
  </si>
  <si>
    <t>204021</t>
  </si>
  <si>
    <t>宮田村</t>
  </si>
  <si>
    <t>上伊那郡</t>
  </si>
  <si>
    <t>203882</t>
  </si>
  <si>
    <t>中川村</t>
  </si>
  <si>
    <t>203866</t>
  </si>
  <si>
    <t>南箕輪村</t>
  </si>
  <si>
    <t>203858</t>
  </si>
  <si>
    <t>飯島町</t>
  </si>
  <si>
    <t>203840</t>
  </si>
  <si>
    <t>箕輪町</t>
  </si>
  <si>
    <t>203831</t>
  </si>
  <si>
    <t>辰野町</t>
  </si>
  <si>
    <t>203823</t>
  </si>
  <si>
    <t>原村</t>
  </si>
  <si>
    <t>諏訪郡</t>
  </si>
  <si>
    <t>203637</t>
  </si>
  <si>
    <t>富士見町</t>
  </si>
  <si>
    <t>203629</t>
  </si>
  <si>
    <t>下諏訪町</t>
  </si>
  <si>
    <t>203611</t>
  </si>
  <si>
    <t>長和町</t>
  </si>
  <si>
    <t>小県郡</t>
  </si>
  <si>
    <t>203505</t>
  </si>
  <si>
    <t>青木村</t>
  </si>
  <si>
    <t>203491</t>
  </si>
  <si>
    <t>立科町</t>
  </si>
  <si>
    <t>北佐久郡</t>
  </si>
  <si>
    <t>203246</t>
  </si>
  <si>
    <t>御代田町</t>
  </si>
  <si>
    <t>203238</t>
  </si>
  <si>
    <t>軽井沢町</t>
  </si>
  <si>
    <t>203211</t>
  </si>
  <si>
    <t>佐久穂町</t>
  </si>
  <si>
    <t>南佐久郡</t>
  </si>
  <si>
    <t>203092</t>
  </si>
  <si>
    <t>北相木村</t>
  </si>
  <si>
    <t>203076</t>
  </si>
  <si>
    <t>南相木村</t>
  </si>
  <si>
    <t>203068</t>
  </si>
  <si>
    <t>南牧村</t>
  </si>
  <si>
    <t>203050</t>
  </si>
  <si>
    <t>203041</t>
  </si>
  <si>
    <t>小海町</t>
  </si>
  <si>
    <t>203033</t>
  </si>
  <si>
    <t>安曇野市</t>
  </si>
  <si>
    <t>202207</t>
  </si>
  <si>
    <t>東御市</t>
  </si>
  <si>
    <t>202193</t>
  </si>
  <si>
    <t>千曲市</t>
  </si>
  <si>
    <t>202185</t>
  </si>
  <si>
    <t>佐久市</t>
  </si>
  <si>
    <t>202177</t>
  </si>
  <si>
    <t>塩尻市</t>
  </si>
  <si>
    <t>202151</t>
  </si>
  <si>
    <t>茅野市</t>
  </si>
  <si>
    <t>202142</t>
  </si>
  <si>
    <t>飯山市</t>
  </si>
  <si>
    <t>202134</t>
  </si>
  <si>
    <t>大町市</t>
  </si>
  <si>
    <t>202126</t>
  </si>
  <si>
    <t>中野市</t>
  </si>
  <si>
    <t>202118</t>
  </si>
  <si>
    <t>駒ヶ根市</t>
  </si>
  <si>
    <t>202100</t>
  </si>
  <si>
    <t>伊那市</t>
  </si>
  <si>
    <t>202096</t>
  </si>
  <si>
    <t>小諸市</t>
  </si>
  <si>
    <t>202088</t>
  </si>
  <si>
    <t>須坂市</t>
  </si>
  <si>
    <t>202070</t>
  </si>
  <si>
    <t>諏訪市</t>
  </si>
  <si>
    <t>202061</t>
  </si>
  <si>
    <t>飯田市</t>
  </si>
  <si>
    <t>202053</t>
  </si>
  <si>
    <t>岡谷市</t>
  </si>
  <si>
    <t>202045</t>
  </si>
  <si>
    <t>上田市</t>
  </si>
  <si>
    <t>202037</t>
  </si>
  <si>
    <t>松本市</t>
  </si>
  <si>
    <t>202029</t>
  </si>
  <si>
    <t>長野市</t>
  </si>
  <si>
    <t>202011</t>
  </si>
  <si>
    <t>丹波山村</t>
  </si>
  <si>
    <t>北都留郡</t>
  </si>
  <si>
    <t>山梨県</t>
  </si>
  <si>
    <t>194433</t>
  </si>
  <si>
    <t>小菅村</t>
  </si>
  <si>
    <t>194425</t>
  </si>
  <si>
    <t>富士河口湖町</t>
  </si>
  <si>
    <t>南都留郡</t>
  </si>
  <si>
    <t>194301</t>
  </si>
  <si>
    <t>鳴沢村</t>
  </si>
  <si>
    <t>194298</t>
  </si>
  <si>
    <t>山中湖村</t>
  </si>
  <si>
    <t>194255</t>
  </si>
  <si>
    <t>忍野村</t>
  </si>
  <si>
    <t>194247</t>
  </si>
  <si>
    <t>西桂町</t>
  </si>
  <si>
    <t>194239</t>
  </si>
  <si>
    <t>道志村</t>
  </si>
  <si>
    <t>194221</t>
  </si>
  <si>
    <t>昭和町</t>
  </si>
  <si>
    <t>中巨摩郡</t>
  </si>
  <si>
    <t>193844</t>
  </si>
  <si>
    <t>富士川町</t>
  </si>
  <si>
    <t>南巨摩郡</t>
  </si>
  <si>
    <t>193682</t>
  </si>
  <si>
    <t>193666</t>
  </si>
  <si>
    <t>身延町</t>
  </si>
  <si>
    <t>193658</t>
  </si>
  <si>
    <t>早川町</t>
  </si>
  <si>
    <t>193640</t>
  </si>
  <si>
    <t>市川三郷町</t>
  </si>
  <si>
    <t>西八代郡</t>
  </si>
  <si>
    <t>193461</t>
  </si>
  <si>
    <t>中央市</t>
  </si>
  <si>
    <t>192147</t>
  </si>
  <si>
    <t>甲州市</t>
  </si>
  <si>
    <t>192139</t>
  </si>
  <si>
    <t>上野原市</t>
  </si>
  <si>
    <t>192121</t>
  </si>
  <si>
    <t>笛吹市</t>
  </si>
  <si>
    <t>192112</t>
  </si>
  <si>
    <t>甲斐市</t>
  </si>
  <si>
    <t>192104</t>
  </si>
  <si>
    <t>北杜市</t>
  </si>
  <si>
    <t>192091</t>
  </si>
  <si>
    <t>南アルプス市</t>
  </si>
  <si>
    <t>192082</t>
  </si>
  <si>
    <t>韮崎市</t>
  </si>
  <si>
    <t>192074</t>
  </si>
  <si>
    <t>大月市</t>
  </si>
  <si>
    <t>192066</t>
  </si>
  <si>
    <t>山梨市</t>
  </si>
  <si>
    <t>192058</t>
  </si>
  <si>
    <t>都留市</t>
  </si>
  <si>
    <t>192040</t>
  </si>
  <si>
    <t>富士吉田市</t>
  </si>
  <si>
    <t>192023</t>
  </si>
  <si>
    <t>甲府市</t>
  </si>
  <si>
    <t>192015</t>
  </si>
  <si>
    <t>若狭町</t>
  </si>
  <si>
    <t>三方上中郡</t>
  </si>
  <si>
    <t>福井県</t>
  </si>
  <si>
    <t>185019</t>
  </si>
  <si>
    <t>おおい町</t>
  </si>
  <si>
    <t>大飯郡</t>
  </si>
  <si>
    <t>184837</t>
  </si>
  <si>
    <t>高浜町</t>
  </si>
  <si>
    <t>184811</t>
  </si>
  <si>
    <t>三方郡</t>
  </si>
  <si>
    <t>184420</t>
  </si>
  <si>
    <t>越前町</t>
  </si>
  <si>
    <t>丹生郡</t>
  </si>
  <si>
    <t>184233</t>
  </si>
  <si>
    <t>南越前町</t>
  </si>
  <si>
    <t>南条郡</t>
  </si>
  <si>
    <t>184047</t>
  </si>
  <si>
    <t>今立郡</t>
  </si>
  <si>
    <t>183822</t>
  </si>
  <si>
    <t>永平寺町</t>
  </si>
  <si>
    <t>吉田郡</t>
  </si>
  <si>
    <t>183229</t>
  </si>
  <si>
    <t>坂井市</t>
  </si>
  <si>
    <t>182109</t>
  </si>
  <si>
    <t>越前市</t>
  </si>
  <si>
    <t>182095</t>
  </si>
  <si>
    <t>あわら市</t>
  </si>
  <si>
    <t>182087</t>
  </si>
  <si>
    <t>鯖江市</t>
  </si>
  <si>
    <t>182079</t>
  </si>
  <si>
    <t>勝山市</t>
  </si>
  <si>
    <t>182061</t>
  </si>
  <si>
    <t>大野市</t>
  </si>
  <si>
    <t>182052</t>
  </si>
  <si>
    <t>小浜市</t>
  </si>
  <si>
    <t>182044</t>
  </si>
  <si>
    <t>敦賀市</t>
  </si>
  <si>
    <t>182028</t>
  </si>
  <si>
    <t>福井市</t>
  </si>
  <si>
    <t>182010</t>
  </si>
  <si>
    <t>能登町</t>
  </si>
  <si>
    <t>鳳珠郡</t>
  </si>
  <si>
    <t>石川県</t>
  </si>
  <si>
    <t>174637</t>
  </si>
  <si>
    <t>穴水町</t>
  </si>
  <si>
    <t>174611</t>
  </si>
  <si>
    <t>中能登町</t>
  </si>
  <si>
    <t>鹿島郡</t>
  </si>
  <si>
    <t>174076</t>
  </si>
  <si>
    <t>宝達志水町</t>
  </si>
  <si>
    <t>羽咋郡</t>
  </si>
  <si>
    <t>173860</t>
  </si>
  <si>
    <t>志賀町</t>
  </si>
  <si>
    <t>173843</t>
  </si>
  <si>
    <t>内灘町</t>
  </si>
  <si>
    <t>河北郡</t>
  </si>
  <si>
    <t>173657</t>
  </si>
  <si>
    <t>津幡町</t>
  </si>
  <si>
    <t>173614</t>
  </si>
  <si>
    <t>川北町</t>
  </si>
  <si>
    <t>能美郡</t>
  </si>
  <si>
    <t>173240</t>
  </si>
  <si>
    <t>野々市市</t>
  </si>
  <si>
    <t>172120</t>
  </si>
  <si>
    <t>能美市</t>
  </si>
  <si>
    <t>172111</t>
  </si>
  <si>
    <t>白山市</t>
  </si>
  <si>
    <t>172103</t>
  </si>
  <si>
    <t>かほく市</t>
  </si>
  <si>
    <t>172090</t>
  </si>
  <si>
    <t>羽咋市</t>
  </si>
  <si>
    <t>172073</t>
  </si>
  <si>
    <t>加賀市</t>
  </si>
  <si>
    <t>172065</t>
  </si>
  <si>
    <t>珠洲市</t>
  </si>
  <si>
    <t>172057</t>
  </si>
  <si>
    <t>輪島市</t>
  </si>
  <si>
    <t>172049</t>
  </si>
  <si>
    <t>小松市</t>
  </si>
  <si>
    <t>172031</t>
  </si>
  <si>
    <t>七尾市</t>
  </si>
  <si>
    <t>172022</t>
  </si>
  <si>
    <t>金沢市</t>
  </si>
  <si>
    <t>172014</t>
  </si>
  <si>
    <t>下新川郡</t>
  </si>
  <si>
    <t>富山県</t>
  </si>
  <si>
    <t>163431</t>
  </si>
  <si>
    <t>入善町</t>
  </si>
  <si>
    <t>163422</t>
  </si>
  <si>
    <t>立山町</t>
  </si>
  <si>
    <t>中新川郡</t>
  </si>
  <si>
    <t>163236</t>
  </si>
  <si>
    <t>上市町</t>
  </si>
  <si>
    <t>163228</t>
  </si>
  <si>
    <t>舟橋村</t>
  </si>
  <si>
    <t>163210</t>
  </si>
  <si>
    <t>射水市</t>
  </si>
  <si>
    <t>162116</t>
  </si>
  <si>
    <t>南砺市</t>
  </si>
  <si>
    <t>162108</t>
  </si>
  <si>
    <t>小矢部市</t>
  </si>
  <si>
    <t>162094</t>
  </si>
  <si>
    <t>砺波市</t>
  </si>
  <si>
    <t>162086</t>
  </si>
  <si>
    <t>黒部市</t>
  </si>
  <si>
    <t>162078</t>
  </si>
  <si>
    <t>滑川市</t>
  </si>
  <si>
    <t>162060</t>
  </si>
  <si>
    <t>氷見市</t>
  </si>
  <si>
    <t>162051</t>
  </si>
  <si>
    <t>魚津市</t>
  </si>
  <si>
    <t>162043</t>
  </si>
  <si>
    <t>高岡市</t>
  </si>
  <si>
    <t>162027</t>
  </si>
  <si>
    <t>富山市</t>
  </si>
  <si>
    <t>162019</t>
  </si>
  <si>
    <t>粟島浦村</t>
  </si>
  <si>
    <t>岩船郡</t>
  </si>
  <si>
    <t>新潟県</t>
  </si>
  <si>
    <t>155861</t>
  </si>
  <si>
    <t>関川村</t>
  </si>
  <si>
    <t>155811</t>
  </si>
  <si>
    <t>刈羽村</t>
  </si>
  <si>
    <t>刈羽郡</t>
  </si>
  <si>
    <t>155047</t>
  </si>
  <si>
    <t>津南町</t>
  </si>
  <si>
    <t>中魚沼郡</t>
  </si>
  <si>
    <t>154822</t>
  </si>
  <si>
    <t>湯沢町</t>
  </si>
  <si>
    <t>南魚沼郡</t>
  </si>
  <si>
    <t>154610</t>
  </si>
  <si>
    <t>出雲崎町</t>
  </si>
  <si>
    <t>154059</t>
  </si>
  <si>
    <t>阿賀町</t>
  </si>
  <si>
    <t>東蒲原郡</t>
  </si>
  <si>
    <t>153851</t>
  </si>
  <si>
    <t>田上町</t>
  </si>
  <si>
    <t>南蒲原郡</t>
  </si>
  <si>
    <t>153613</t>
  </si>
  <si>
    <t>弥彦村</t>
  </si>
  <si>
    <t>西蒲原郡</t>
  </si>
  <si>
    <t>153427</t>
  </si>
  <si>
    <t>聖籠町</t>
  </si>
  <si>
    <t>北蒲原郡</t>
  </si>
  <si>
    <t>153079</t>
  </si>
  <si>
    <t>胎内市</t>
  </si>
  <si>
    <t>152277</t>
  </si>
  <si>
    <t>南魚沼市</t>
  </si>
  <si>
    <t>152269</t>
  </si>
  <si>
    <t>魚沼市</t>
  </si>
  <si>
    <t>152251</t>
  </si>
  <si>
    <t>佐渡市</t>
  </si>
  <si>
    <t>152242</t>
  </si>
  <si>
    <t>阿賀野市</t>
  </si>
  <si>
    <t>152234</t>
  </si>
  <si>
    <t>上越市</t>
  </si>
  <si>
    <t>152226</t>
  </si>
  <si>
    <t>五泉市</t>
  </si>
  <si>
    <t>152188</t>
  </si>
  <si>
    <t>妙高市</t>
  </si>
  <si>
    <t>152170</t>
  </si>
  <si>
    <t>糸魚川市</t>
  </si>
  <si>
    <t>152161</t>
  </si>
  <si>
    <t>燕市</t>
  </si>
  <si>
    <t>152137</t>
  </si>
  <si>
    <t>村上市</t>
  </si>
  <si>
    <t>152129</t>
  </si>
  <si>
    <t>見附市</t>
  </si>
  <si>
    <t>152111</t>
  </si>
  <si>
    <t>十日町市</t>
  </si>
  <si>
    <t>152102</t>
  </si>
  <si>
    <t>加茂市</t>
  </si>
  <si>
    <t>152099</t>
  </si>
  <si>
    <t>小千谷市</t>
  </si>
  <si>
    <t>152081</t>
  </si>
  <si>
    <t>新発田市</t>
  </si>
  <si>
    <t>152064</t>
  </si>
  <si>
    <t>柏崎市</t>
  </si>
  <si>
    <t>152056</t>
  </si>
  <si>
    <t>三条市</t>
  </si>
  <si>
    <t>152048</t>
  </si>
  <si>
    <t>長岡市</t>
  </si>
  <si>
    <t>152021</t>
  </si>
  <si>
    <t>西蒲区</t>
  </si>
  <si>
    <t>新潟市</t>
  </si>
  <si>
    <t>151084</t>
  </si>
  <si>
    <t>151076</t>
  </si>
  <si>
    <t>151068</t>
  </si>
  <si>
    <t>秋葉区</t>
  </si>
  <si>
    <t>151050</t>
  </si>
  <si>
    <t>江南区</t>
  </si>
  <si>
    <t>151041</t>
  </si>
  <si>
    <t>151033</t>
  </si>
  <si>
    <t>151025</t>
  </si>
  <si>
    <t>151017</t>
  </si>
  <si>
    <t>清川村</t>
  </si>
  <si>
    <t>愛甲郡</t>
  </si>
  <si>
    <t>神奈川県</t>
  </si>
  <si>
    <t>144029</t>
  </si>
  <si>
    <t>愛川町</t>
  </si>
  <si>
    <t>144011</t>
  </si>
  <si>
    <t>湯河原町</t>
  </si>
  <si>
    <t>足柄下郡</t>
  </si>
  <si>
    <t>143847</t>
  </si>
  <si>
    <t>真鶴町</t>
  </si>
  <si>
    <t>143839</t>
  </si>
  <si>
    <t>箱根町</t>
  </si>
  <si>
    <t>143821</t>
  </si>
  <si>
    <t>開成町</t>
  </si>
  <si>
    <t>足柄上郡</t>
  </si>
  <si>
    <t>143669</t>
  </si>
  <si>
    <t>山北町</t>
  </si>
  <si>
    <t>143642</t>
  </si>
  <si>
    <t>松田町</t>
  </si>
  <si>
    <t>143634</t>
  </si>
  <si>
    <t>大井町</t>
  </si>
  <si>
    <t>143626</t>
  </si>
  <si>
    <t>中井町</t>
  </si>
  <si>
    <t>143618</t>
  </si>
  <si>
    <t>二宮町</t>
  </si>
  <si>
    <t>中郡</t>
  </si>
  <si>
    <t>143421</t>
  </si>
  <si>
    <t>大磯町</t>
  </si>
  <si>
    <t>143413</t>
  </si>
  <si>
    <t>寒川町</t>
  </si>
  <si>
    <t>高座郡</t>
  </si>
  <si>
    <t>143219</t>
  </si>
  <si>
    <t>葉山町</t>
  </si>
  <si>
    <t>三浦郡</t>
  </si>
  <si>
    <t>143014</t>
  </si>
  <si>
    <t>綾瀬市</t>
  </si>
  <si>
    <t>142182</t>
  </si>
  <si>
    <t>南足柄市</t>
  </si>
  <si>
    <t>142174</t>
  </si>
  <si>
    <t>座間市</t>
  </si>
  <si>
    <t>142166</t>
  </si>
  <si>
    <t>海老名市</t>
  </si>
  <si>
    <t>142158</t>
  </si>
  <si>
    <t>伊勢原市</t>
  </si>
  <si>
    <t>142140</t>
  </si>
  <si>
    <t>大和市</t>
  </si>
  <si>
    <t>142131</t>
  </si>
  <si>
    <t>厚木市</t>
  </si>
  <si>
    <t>142123</t>
  </si>
  <si>
    <t>秦野市</t>
  </si>
  <si>
    <t>142115</t>
  </si>
  <si>
    <t>三浦市</t>
  </si>
  <si>
    <t>142107</t>
  </si>
  <si>
    <t>逗子市</t>
  </si>
  <si>
    <t>142085</t>
  </si>
  <si>
    <t>茅ヶ崎市</t>
  </si>
  <si>
    <t>142077</t>
  </si>
  <si>
    <t>小田原市</t>
  </si>
  <si>
    <t>142069</t>
  </si>
  <si>
    <t>藤沢市</t>
  </si>
  <si>
    <t>142051</t>
  </si>
  <si>
    <t>鎌倉市</t>
  </si>
  <si>
    <t>142042</t>
  </si>
  <si>
    <t>平塚市</t>
  </si>
  <si>
    <t>142034</t>
  </si>
  <si>
    <t>横須賀市</t>
  </si>
  <si>
    <t>142018</t>
  </si>
  <si>
    <t>相模原市</t>
  </si>
  <si>
    <t>141534</t>
  </si>
  <si>
    <t>141526</t>
  </si>
  <si>
    <t>141518</t>
  </si>
  <si>
    <t>麻生区</t>
  </si>
  <si>
    <t>川崎市</t>
  </si>
  <si>
    <t>141372</t>
  </si>
  <si>
    <t>宮前区</t>
  </si>
  <si>
    <t>141364</t>
  </si>
  <si>
    <t>多摩区</t>
  </si>
  <si>
    <t>141356</t>
  </si>
  <si>
    <t>高津区</t>
  </si>
  <si>
    <t>141348</t>
  </si>
  <si>
    <t>中原区</t>
  </si>
  <si>
    <t>141330</t>
  </si>
  <si>
    <t>幸区</t>
  </si>
  <si>
    <t>141321</t>
  </si>
  <si>
    <t>川崎区</t>
  </si>
  <si>
    <t>141313</t>
  </si>
  <si>
    <t>都筑区</t>
  </si>
  <si>
    <t>横浜市</t>
  </si>
  <si>
    <t>141186</t>
  </si>
  <si>
    <t>青葉区</t>
  </si>
  <si>
    <t>141178</t>
  </si>
  <si>
    <t>泉区</t>
  </si>
  <si>
    <t>141160</t>
  </si>
  <si>
    <t>栄区</t>
  </si>
  <si>
    <t>141151</t>
  </si>
  <si>
    <t>瀬谷区</t>
  </si>
  <si>
    <t>141143</t>
  </si>
  <si>
    <t>141135</t>
  </si>
  <si>
    <t>141127</t>
  </si>
  <si>
    <t>港南区</t>
  </si>
  <si>
    <t>141119</t>
  </si>
  <si>
    <t>戸塚区</t>
  </si>
  <si>
    <t>141101</t>
  </si>
  <si>
    <t>港北区</t>
  </si>
  <si>
    <t>141097</t>
  </si>
  <si>
    <t>金沢区</t>
  </si>
  <si>
    <t>141089</t>
  </si>
  <si>
    <t>磯子区</t>
  </si>
  <si>
    <t>141071</t>
  </si>
  <si>
    <t>保土ケ谷区</t>
  </si>
  <si>
    <t>141062</t>
  </si>
  <si>
    <t>141054</t>
  </si>
  <si>
    <t>141046</t>
  </si>
  <si>
    <t>141038</t>
  </si>
  <si>
    <t>神奈川区</t>
  </si>
  <si>
    <t>141020</t>
  </si>
  <si>
    <t>141011</t>
  </si>
  <si>
    <t>小笠原村</t>
  </si>
  <si>
    <t>東京都</t>
  </si>
  <si>
    <t>134210</t>
  </si>
  <si>
    <t>青ヶ島村</t>
  </si>
  <si>
    <t>134023</t>
  </si>
  <si>
    <t>八丈町</t>
  </si>
  <si>
    <t>134015</t>
  </si>
  <si>
    <t>御蔵島村</t>
  </si>
  <si>
    <t>133825</t>
  </si>
  <si>
    <t>三宅村</t>
  </si>
  <si>
    <t>133817</t>
  </si>
  <si>
    <t>神津島村</t>
  </si>
  <si>
    <t>133647</t>
  </si>
  <si>
    <t>新島村</t>
  </si>
  <si>
    <t>133639</t>
  </si>
  <si>
    <t>利島村</t>
  </si>
  <si>
    <t>133621</t>
  </si>
  <si>
    <t>大島町</t>
  </si>
  <si>
    <t>133612</t>
  </si>
  <si>
    <t>奥多摩町</t>
  </si>
  <si>
    <t>西多摩郡</t>
  </si>
  <si>
    <t>133086</t>
  </si>
  <si>
    <t>檜原村</t>
  </si>
  <si>
    <t>133078</t>
  </si>
  <si>
    <t>日の出町</t>
  </si>
  <si>
    <t>133051</t>
  </si>
  <si>
    <t>瑞穂町</t>
  </si>
  <si>
    <t>133035</t>
  </si>
  <si>
    <t>西東京市</t>
  </si>
  <si>
    <t>132292</t>
  </si>
  <si>
    <t>あきる野市</t>
  </si>
  <si>
    <t>132284</t>
  </si>
  <si>
    <t>羽村市</t>
  </si>
  <si>
    <t>132276</t>
  </si>
  <si>
    <t>稲城市</t>
  </si>
  <si>
    <t>132250</t>
  </si>
  <si>
    <t>多摩市</t>
  </si>
  <si>
    <t>132241</t>
  </si>
  <si>
    <t>武蔵村山市</t>
  </si>
  <si>
    <t>132233</t>
  </si>
  <si>
    <t>東久留米市</t>
  </si>
  <si>
    <t>132225</t>
  </si>
  <si>
    <t>清瀬市</t>
  </si>
  <si>
    <t>132217</t>
  </si>
  <si>
    <t>東大和市</t>
  </si>
  <si>
    <t>132209</t>
  </si>
  <si>
    <t>狛江市</t>
  </si>
  <si>
    <t>132195</t>
  </si>
  <si>
    <t>福生市</t>
  </si>
  <si>
    <t>132187</t>
  </si>
  <si>
    <t>国立市</t>
  </si>
  <si>
    <t>132152</t>
  </si>
  <si>
    <t>国分寺市</t>
  </si>
  <si>
    <t>132144</t>
  </si>
  <si>
    <t>東村山市</t>
  </si>
  <si>
    <t>132136</t>
  </si>
  <si>
    <t>日野市</t>
  </si>
  <si>
    <t>132128</t>
  </si>
  <si>
    <t>小平市</t>
  </si>
  <si>
    <t>132110</t>
  </si>
  <si>
    <t>小金井市</t>
  </si>
  <si>
    <t>132101</t>
  </si>
  <si>
    <t>町田市</t>
  </si>
  <si>
    <t>132098</t>
  </si>
  <si>
    <t>調布市</t>
  </si>
  <si>
    <t>132080</t>
  </si>
  <si>
    <t>昭島市</t>
  </si>
  <si>
    <t>132071</t>
  </si>
  <si>
    <t>132063</t>
  </si>
  <si>
    <t>青梅市</t>
  </si>
  <si>
    <t>132055</t>
  </si>
  <si>
    <t>三鷹市</t>
  </si>
  <si>
    <t>132047</t>
  </si>
  <si>
    <t>武蔵野市</t>
  </si>
  <si>
    <t>132039</t>
  </si>
  <si>
    <t>立川市</t>
  </si>
  <si>
    <t>132021</t>
  </si>
  <si>
    <t>八王子市</t>
  </si>
  <si>
    <t>132012</t>
  </si>
  <si>
    <t>江戸川区</t>
  </si>
  <si>
    <t>131237</t>
  </si>
  <si>
    <t>葛飾区</t>
  </si>
  <si>
    <t>131229</t>
  </si>
  <si>
    <t>足立区</t>
  </si>
  <si>
    <t>131211</t>
  </si>
  <si>
    <t>練馬区</t>
  </si>
  <si>
    <t>131202</t>
  </si>
  <si>
    <t>板橋区</t>
  </si>
  <si>
    <t>131199</t>
  </si>
  <si>
    <t>荒川区</t>
  </si>
  <si>
    <t>131181</t>
  </si>
  <si>
    <t>131172</t>
  </si>
  <si>
    <t>豊島区</t>
  </si>
  <si>
    <t>131164</t>
  </si>
  <si>
    <t>杉並区</t>
  </si>
  <si>
    <t>131156</t>
  </si>
  <si>
    <t>中野区</t>
  </si>
  <si>
    <t>131148</t>
  </si>
  <si>
    <t>渋谷区</t>
  </si>
  <si>
    <t>131130</t>
  </si>
  <si>
    <t>世田谷区</t>
  </si>
  <si>
    <t>131121</t>
  </si>
  <si>
    <t>大田区</t>
  </si>
  <si>
    <t>131113</t>
  </si>
  <si>
    <t>目黒区</t>
  </si>
  <si>
    <t>131105</t>
  </si>
  <si>
    <t>品川区</t>
  </si>
  <si>
    <t>131091</t>
  </si>
  <si>
    <t>江東区</t>
  </si>
  <si>
    <t>131083</t>
  </si>
  <si>
    <t>墨田区</t>
  </si>
  <si>
    <t>131075</t>
  </si>
  <si>
    <t>台東区</t>
  </si>
  <si>
    <t>131067</t>
  </si>
  <si>
    <t>文京区</t>
  </si>
  <si>
    <t>131059</t>
  </si>
  <si>
    <t>新宿区</t>
  </si>
  <si>
    <t>131041</t>
  </si>
  <si>
    <t>131032</t>
  </si>
  <si>
    <t>131024</t>
  </si>
  <si>
    <t>千代田区</t>
  </si>
  <si>
    <t>131016</t>
  </si>
  <si>
    <t>鋸南町</t>
  </si>
  <si>
    <t>安房郡</t>
  </si>
  <si>
    <t>千葉県</t>
  </si>
  <si>
    <t>124630</t>
  </si>
  <si>
    <t>御宿町</t>
  </si>
  <si>
    <t>夷隅郡</t>
  </si>
  <si>
    <t>124435</t>
  </si>
  <si>
    <t>大多喜町</t>
  </si>
  <si>
    <t>124419</t>
  </si>
  <si>
    <t>長南町</t>
  </si>
  <si>
    <t>長生郡</t>
  </si>
  <si>
    <t>124273</t>
  </si>
  <si>
    <t>長柄町</t>
  </si>
  <si>
    <t>124265</t>
  </si>
  <si>
    <t>白子町</t>
  </si>
  <si>
    <t>124249</t>
  </si>
  <si>
    <t>長生村</t>
  </si>
  <si>
    <t>124231</t>
  </si>
  <si>
    <t>睦沢町</t>
  </si>
  <si>
    <t>124222</t>
  </si>
  <si>
    <t>一宮町</t>
  </si>
  <si>
    <t>124214</t>
  </si>
  <si>
    <t>横芝光町</t>
  </si>
  <si>
    <t>山武郡</t>
  </si>
  <si>
    <t>124109</t>
  </si>
  <si>
    <t>芝山町</t>
  </si>
  <si>
    <t>124095</t>
  </si>
  <si>
    <t>九十九里町</t>
  </si>
  <si>
    <t>124036</t>
  </si>
  <si>
    <t>東庄町</t>
  </si>
  <si>
    <t>香取郡</t>
  </si>
  <si>
    <t>123498</t>
  </si>
  <si>
    <t>多古町</t>
  </si>
  <si>
    <t>123471</t>
  </si>
  <si>
    <t>神崎町</t>
  </si>
  <si>
    <t>123421</t>
  </si>
  <si>
    <t>栄町</t>
  </si>
  <si>
    <t>印旛郡</t>
  </si>
  <si>
    <t>123293</t>
  </si>
  <si>
    <t>酒々井町</t>
  </si>
  <si>
    <t>123226</t>
  </si>
  <si>
    <t>大網白里市</t>
    <rPh sb="4" eb="5">
      <t>シ</t>
    </rPh>
    <phoneticPr fontId="4"/>
  </si>
  <si>
    <t>122394</t>
    <phoneticPr fontId="4"/>
  </si>
  <si>
    <t>いすみ市</t>
  </si>
  <si>
    <t>122386</t>
  </si>
  <si>
    <t>山武市</t>
  </si>
  <si>
    <t>122378</t>
  </si>
  <si>
    <t>香取市</t>
  </si>
  <si>
    <t>122360</t>
  </si>
  <si>
    <t>匝瑳市</t>
  </si>
  <si>
    <t>122351</t>
  </si>
  <si>
    <t>南房総市</t>
  </si>
  <si>
    <t>122343</t>
  </si>
  <si>
    <t>富里市</t>
  </si>
  <si>
    <t>122335</t>
  </si>
  <si>
    <t>白井市</t>
  </si>
  <si>
    <t>122327</t>
  </si>
  <si>
    <t>印西市</t>
  </si>
  <si>
    <t>122319</t>
  </si>
  <si>
    <t>八街市</t>
  </si>
  <si>
    <t>122301</t>
  </si>
  <si>
    <t>袖ケ浦市</t>
  </si>
  <si>
    <t>122297</t>
  </si>
  <si>
    <t>四街道市</t>
  </si>
  <si>
    <t>122289</t>
  </si>
  <si>
    <t>浦安市</t>
  </si>
  <si>
    <t>122271</t>
  </si>
  <si>
    <t>富津市</t>
  </si>
  <si>
    <t>122262</t>
  </si>
  <si>
    <t>君津市</t>
  </si>
  <si>
    <t>122254</t>
  </si>
  <si>
    <t>鎌ケ谷市</t>
  </si>
  <si>
    <t>122246</t>
  </si>
  <si>
    <t>鴨川市</t>
  </si>
  <si>
    <t>122238</t>
  </si>
  <si>
    <t>我孫子市</t>
  </si>
  <si>
    <t>122220</t>
  </si>
  <si>
    <t>八千代市</t>
  </si>
  <si>
    <t>122211</t>
  </si>
  <si>
    <t>流山市</t>
  </si>
  <si>
    <t>122203</t>
  </si>
  <si>
    <t>市原市</t>
  </si>
  <si>
    <t>122190</t>
  </si>
  <si>
    <t>勝浦市</t>
  </si>
  <si>
    <t>122181</t>
  </si>
  <si>
    <t>柏市</t>
  </si>
  <si>
    <t>122173</t>
  </si>
  <si>
    <t>習志野市</t>
  </si>
  <si>
    <t>122165</t>
  </si>
  <si>
    <t>旭市</t>
  </si>
  <si>
    <t>122157</t>
  </si>
  <si>
    <t>東金市</t>
  </si>
  <si>
    <t>122131</t>
  </si>
  <si>
    <t>佐倉市</t>
  </si>
  <si>
    <t>122122</t>
  </si>
  <si>
    <t>成田市</t>
  </si>
  <si>
    <t>122114</t>
  </si>
  <si>
    <t>茂原市</t>
  </si>
  <si>
    <t>122106</t>
  </si>
  <si>
    <t>野田市</t>
  </si>
  <si>
    <t>122084</t>
  </si>
  <si>
    <t>松戸市</t>
  </si>
  <si>
    <t>122076</t>
  </si>
  <si>
    <t>木更津市</t>
  </si>
  <si>
    <t>122068</t>
  </si>
  <si>
    <t>館山市</t>
  </si>
  <si>
    <t>122050</t>
  </si>
  <si>
    <t>船橋市</t>
  </si>
  <si>
    <t>122041</t>
  </si>
  <si>
    <t>市川市</t>
  </si>
  <si>
    <t>122033</t>
  </si>
  <si>
    <t>銚子市</t>
  </si>
  <si>
    <t>122025</t>
  </si>
  <si>
    <t>美浜区</t>
  </si>
  <si>
    <t>千葉市</t>
  </si>
  <si>
    <t>121061</t>
  </si>
  <si>
    <t>121053</t>
  </si>
  <si>
    <t>若葉区</t>
  </si>
  <si>
    <t>121045</t>
  </si>
  <si>
    <t>稲毛区</t>
  </si>
  <si>
    <t>121037</t>
  </si>
  <si>
    <t>花見川区</t>
  </si>
  <si>
    <t>121029</t>
  </si>
  <si>
    <t>121011</t>
  </si>
  <si>
    <t>松伏町</t>
  </si>
  <si>
    <t>北葛飾郡</t>
  </si>
  <si>
    <t>埼玉県</t>
  </si>
  <si>
    <t>114651</t>
  </si>
  <si>
    <t>杉戸町</t>
  </si>
  <si>
    <t>114642</t>
  </si>
  <si>
    <t>宮代町</t>
  </si>
  <si>
    <t>南埼玉郡</t>
  </si>
  <si>
    <t>114421</t>
  </si>
  <si>
    <t>寄居町</t>
  </si>
  <si>
    <t>大里郡</t>
  </si>
  <si>
    <t>114081</t>
  </si>
  <si>
    <t>上里町</t>
  </si>
  <si>
    <t>児玉郡</t>
  </si>
  <si>
    <t>113859</t>
  </si>
  <si>
    <t>神川町</t>
  </si>
  <si>
    <t>113832</t>
  </si>
  <si>
    <t>113816</t>
  </si>
  <si>
    <t>東秩父村</t>
  </si>
  <si>
    <t>秩父郡</t>
  </si>
  <si>
    <t>113697</t>
  </si>
  <si>
    <t>小鹿野町</t>
  </si>
  <si>
    <t>113654</t>
  </si>
  <si>
    <t>長瀞町</t>
  </si>
  <si>
    <t>113638</t>
  </si>
  <si>
    <t>皆野町</t>
  </si>
  <si>
    <t>113620</t>
  </si>
  <si>
    <t>横瀬町</t>
  </si>
  <si>
    <t>113611</t>
  </si>
  <si>
    <t>ときがわ町</t>
  </si>
  <si>
    <t>比企郡</t>
  </si>
  <si>
    <t>113492</t>
  </si>
  <si>
    <t>鳩山町</t>
  </si>
  <si>
    <t>113484</t>
  </si>
  <si>
    <t>吉見町</t>
  </si>
  <si>
    <t>113476</t>
  </si>
  <si>
    <t>川島町</t>
  </si>
  <si>
    <t>113468</t>
  </si>
  <si>
    <t>小川町</t>
  </si>
  <si>
    <t>113433</t>
  </si>
  <si>
    <t>嵐山町</t>
  </si>
  <si>
    <t>113425</t>
  </si>
  <si>
    <t>滑川町</t>
  </si>
  <si>
    <t>113417</t>
  </si>
  <si>
    <t>越生町</t>
  </si>
  <si>
    <t>入間郡</t>
  </si>
  <si>
    <t>113271</t>
  </si>
  <si>
    <t>毛呂山町</t>
  </si>
  <si>
    <t>113263</t>
  </si>
  <si>
    <t>三芳町</t>
  </si>
  <si>
    <t>113247</t>
  </si>
  <si>
    <t>伊奈町</t>
  </si>
  <si>
    <t>北足立郡</t>
  </si>
  <si>
    <t>埼玉県</t>
    <phoneticPr fontId="4"/>
  </si>
  <si>
    <t>113018</t>
  </si>
  <si>
    <t>白岡市</t>
    <rPh sb="0" eb="2">
      <t>シラオカ</t>
    </rPh>
    <rPh sb="2" eb="3">
      <t>シ</t>
    </rPh>
    <phoneticPr fontId="4"/>
  </si>
  <si>
    <t>埼玉県</t>
    <phoneticPr fontId="4"/>
  </si>
  <si>
    <t>112461</t>
    <phoneticPr fontId="4"/>
  </si>
  <si>
    <t>ふじみ野市</t>
  </si>
  <si>
    <t>112453</t>
  </si>
  <si>
    <t>吉川市</t>
  </si>
  <si>
    <t>112437</t>
  </si>
  <si>
    <t>日高市</t>
  </si>
  <si>
    <t>112429</t>
  </si>
  <si>
    <t>鶴ヶ島市</t>
  </si>
  <si>
    <t>112411</t>
  </si>
  <si>
    <t>幸手市</t>
  </si>
  <si>
    <t>112402</t>
  </si>
  <si>
    <t>坂戸市</t>
  </si>
  <si>
    <t>112399</t>
  </si>
  <si>
    <t>蓮田市</t>
  </si>
  <si>
    <t>112381</t>
  </si>
  <si>
    <t>三郷市</t>
  </si>
  <si>
    <t>112372</t>
  </si>
  <si>
    <t>富士見市</t>
  </si>
  <si>
    <t>112356</t>
  </si>
  <si>
    <t>八潮市</t>
  </si>
  <si>
    <t>112348</t>
  </si>
  <si>
    <t>北本市</t>
  </si>
  <si>
    <t>112330</t>
  </si>
  <si>
    <t>久喜市</t>
  </si>
  <si>
    <t>112321</t>
  </si>
  <si>
    <t>桶川市</t>
  </si>
  <si>
    <t>112313</t>
  </si>
  <si>
    <t>新座市</t>
  </si>
  <si>
    <t>112305</t>
  </si>
  <si>
    <t>和光市</t>
  </si>
  <si>
    <t>112291</t>
  </si>
  <si>
    <t>志木市</t>
  </si>
  <si>
    <t>112283</t>
  </si>
  <si>
    <t>朝霞市</t>
  </si>
  <si>
    <t>112275</t>
  </si>
  <si>
    <t>入間市</t>
  </si>
  <si>
    <t>112259</t>
  </si>
  <si>
    <t>戸田市</t>
  </si>
  <si>
    <t>112241</t>
  </si>
  <si>
    <t>蕨市</t>
  </si>
  <si>
    <t>112232</t>
  </si>
  <si>
    <t>越谷市</t>
  </si>
  <si>
    <t>112224</t>
  </si>
  <si>
    <t>草加市</t>
  </si>
  <si>
    <t>112216</t>
  </si>
  <si>
    <t>上尾市</t>
  </si>
  <si>
    <t>112194</t>
  </si>
  <si>
    <t>深谷市</t>
  </si>
  <si>
    <t>112186</t>
  </si>
  <si>
    <t>鴻巣市</t>
  </si>
  <si>
    <t>112178</t>
  </si>
  <si>
    <t>羽生市</t>
  </si>
  <si>
    <t>112160</t>
  </si>
  <si>
    <t>狭山市</t>
  </si>
  <si>
    <t>112151</t>
  </si>
  <si>
    <t>春日部市</t>
  </si>
  <si>
    <t>112143</t>
  </si>
  <si>
    <t>東松山市</t>
  </si>
  <si>
    <t>112127</t>
  </si>
  <si>
    <t>本庄市</t>
  </si>
  <si>
    <t>112119</t>
  </si>
  <si>
    <t>加須市</t>
  </si>
  <si>
    <t>112101</t>
  </si>
  <si>
    <t>飯能市</t>
  </si>
  <si>
    <t>112097</t>
  </si>
  <si>
    <t>所沢市</t>
  </si>
  <si>
    <t>112089</t>
  </si>
  <si>
    <t>秩父市</t>
  </si>
  <si>
    <t>112071</t>
  </si>
  <si>
    <t>行田市</t>
  </si>
  <si>
    <t>112062</t>
  </si>
  <si>
    <t>川口市</t>
  </si>
  <si>
    <t>112038</t>
  </si>
  <si>
    <t>熊谷市</t>
  </si>
  <si>
    <t>112020</t>
  </si>
  <si>
    <t>川越市</t>
  </si>
  <si>
    <t>112011</t>
  </si>
  <si>
    <t>岩槻区</t>
  </si>
  <si>
    <t>さいたま市</t>
  </si>
  <si>
    <t>111104</t>
  </si>
  <si>
    <t>111091</t>
  </si>
  <si>
    <t>111082</t>
  </si>
  <si>
    <t>浦和区</t>
  </si>
  <si>
    <t>111074</t>
  </si>
  <si>
    <t>桜区</t>
  </si>
  <si>
    <t>111066</t>
  </si>
  <si>
    <t>111058</t>
  </si>
  <si>
    <t>見沼区</t>
  </si>
  <si>
    <t>111040</t>
  </si>
  <si>
    <t>大宮区</t>
  </si>
  <si>
    <t>111031</t>
  </si>
  <si>
    <t>111023</t>
  </si>
  <si>
    <t>111015</t>
  </si>
  <si>
    <t>邑楽町</t>
  </si>
  <si>
    <t>邑楽郡</t>
  </si>
  <si>
    <t>群馬県</t>
  </si>
  <si>
    <t>105252</t>
  </si>
  <si>
    <t>大泉町</t>
  </si>
  <si>
    <t>105244</t>
  </si>
  <si>
    <t>千代田町</t>
  </si>
  <si>
    <t>105236</t>
  </si>
  <si>
    <t>105228</t>
  </si>
  <si>
    <t>板倉町</t>
  </si>
  <si>
    <t>105210</t>
  </si>
  <si>
    <t>玉村町</t>
  </si>
  <si>
    <t>佐波郡</t>
  </si>
  <si>
    <t>104647</t>
  </si>
  <si>
    <t>みなかみ町</t>
  </si>
  <si>
    <t>利根郡</t>
  </si>
  <si>
    <t>104493</t>
  </si>
  <si>
    <t>昭和村</t>
  </si>
  <si>
    <t>104485</t>
  </si>
  <si>
    <t>川場村</t>
  </si>
  <si>
    <t>104442</t>
  </si>
  <si>
    <t>片品村</t>
  </si>
  <si>
    <t>104434</t>
  </si>
  <si>
    <t>東吾妻町</t>
  </si>
  <si>
    <t>吾妻郡</t>
  </si>
  <si>
    <t>104299</t>
  </si>
  <si>
    <t>104281</t>
  </si>
  <si>
    <t>草津町</t>
  </si>
  <si>
    <t>104264</t>
  </si>
  <si>
    <t>嬬恋村</t>
  </si>
  <si>
    <t>104256</t>
  </si>
  <si>
    <t>長野原町</t>
  </si>
  <si>
    <t>104248</t>
  </si>
  <si>
    <t>中之条町</t>
  </si>
  <si>
    <t>104213</t>
  </si>
  <si>
    <t>甘楽町</t>
  </si>
  <si>
    <t>甘楽郡</t>
  </si>
  <si>
    <t>103845</t>
  </si>
  <si>
    <t>103837</t>
  </si>
  <si>
    <t>下仁田町</t>
  </si>
  <si>
    <t>103829</t>
  </si>
  <si>
    <t>神流町</t>
  </si>
  <si>
    <t>多野郡</t>
  </si>
  <si>
    <t>103675</t>
  </si>
  <si>
    <t>上野村</t>
  </si>
  <si>
    <t>103667</t>
  </si>
  <si>
    <t>吉岡町</t>
  </si>
  <si>
    <t>北群馬郡</t>
  </si>
  <si>
    <t>103454</t>
  </si>
  <si>
    <t>榛東村</t>
  </si>
  <si>
    <t>103446</t>
  </si>
  <si>
    <t>みどり市</t>
  </si>
  <si>
    <t>102121</t>
  </si>
  <si>
    <t>安中市</t>
  </si>
  <si>
    <t>102113</t>
  </si>
  <si>
    <t>富岡市</t>
  </si>
  <si>
    <t>102105</t>
  </si>
  <si>
    <t>藤岡市</t>
  </si>
  <si>
    <t>102091</t>
  </si>
  <si>
    <t>渋川市</t>
  </si>
  <si>
    <t>102083</t>
  </si>
  <si>
    <t>館林市</t>
  </si>
  <si>
    <t>102075</t>
  </si>
  <si>
    <t>沼田市</t>
  </si>
  <si>
    <t>102067</t>
  </si>
  <si>
    <t>太田市</t>
  </si>
  <si>
    <t>102059</t>
  </si>
  <si>
    <t>伊勢崎市</t>
  </si>
  <si>
    <t>102041</t>
  </si>
  <si>
    <t>桐生市</t>
  </si>
  <si>
    <t>102032</t>
  </si>
  <si>
    <t>高崎市</t>
  </si>
  <si>
    <t>102024</t>
  </si>
  <si>
    <t>前橋市</t>
  </si>
  <si>
    <t>102016</t>
  </si>
  <si>
    <t>那珂川町</t>
  </si>
  <si>
    <t>那須郡</t>
  </si>
  <si>
    <t>栃木県</t>
  </si>
  <si>
    <t>094111</t>
  </si>
  <si>
    <t>那須町</t>
  </si>
  <si>
    <t>094072</t>
  </si>
  <si>
    <t>高根沢町</t>
  </si>
  <si>
    <t>塩谷郡</t>
  </si>
  <si>
    <t>093866</t>
  </si>
  <si>
    <t>塩谷町</t>
  </si>
  <si>
    <t>093840</t>
  </si>
  <si>
    <t>野木町</t>
  </si>
  <si>
    <t>下都賀郡</t>
  </si>
  <si>
    <t>093645</t>
  </si>
  <si>
    <t>壬生町</t>
  </si>
  <si>
    <t>093611</t>
  </si>
  <si>
    <t>芳賀町</t>
  </si>
  <si>
    <t>芳賀郡</t>
  </si>
  <si>
    <t>093459</t>
  </si>
  <si>
    <t>市貝町</t>
  </si>
  <si>
    <t>093441</t>
  </si>
  <si>
    <t>茂木町</t>
  </si>
  <si>
    <t>093432</t>
  </si>
  <si>
    <t>益子町</t>
  </si>
  <si>
    <t>093424</t>
  </si>
  <si>
    <t>上三川町</t>
  </si>
  <si>
    <t>河内郡</t>
  </si>
  <si>
    <t>093017</t>
  </si>
  <si>
    <t>下野市</t>
  </si>
  <si>
    <t>092169</t>
  </si>
  <si>
    <t>那須烏山市</t>
  </si>
  <si>
    <t>092151</t>
  </si>
  <si>
    <t>さくら市</t>
  </si>
  <si>
    <t>092142</t>
  </si>
  <si>
    <t>那須塩原市</t>
  </si>
  <si>
    <t>092134</t>
  </si>
  <si>
    <t>矢板市</t>
  </si>
  <si>
    <t>092118</t>
  </si>
  <si>
    <t>大田原市</t>
  </si>
  <si>
    <t>092100</t>
  </si>
  <si>
    <t>真岡市</t>
  </si>
  <si>
    <t>092096</t>
  </si>
  <si>
    <t>小山市</t>
  </si>
  <si>
    <t>092088</t>
  </si>
  <si>
    <t>日光市</t>
  </si>
  <si>
    <t>092061</t>
  </si>
  <si>
    <t>鹿沼市</t>
  </si>
  <si>
    <t>092053</t>
  </si>
  <si>
    <t>佐野市</t>
  </si>
  <si>
    <t>092045</t>
  </si>
  <si>
    <t>栃木市</t>
  </si>
  <si>
    <t>092037</t>
  </si>
  <si>
    <t>足利市</t>
  </si>
  <si>
    <t>092029</t>
  </si>
  <si>
    <t>宇都宮市</t>
  </si>
  <si>
    <t>092011</t>
  </si>
  <si>
    <t>利根町</t>
  </si>
  <si>
    <t>北相馬郡</t>
  </si>
  <si>
    <t>茨城県</t>
  </si>
  <si>
    <t>085642</t>
  </si>
  <si>
    <t>境町</t>
  </si>
  <si>
    <t>猿島郡</t>
  </si>
  <si>
    <t>085464</t>
  </si>
  <si>
    <t>五霞町</t>
  </si>
  <si>
    <t>085421</t>
  </si>
  <si>
    <t>八千代町</t>
  </si>
  <si>
    <t>結城郡</t>
  </si>
  <si>
    <t>085219</t>
  </si>
  <si>
    <t>河内町</t>
  </si>
  <si>
    <t>稲敷郡</t>
  </si>
  <si>
    <t>084476</t>
  </si>
  <si>
    <t>阿見町</t>
  </si>
  <si>
    <t>084433</t>
  </si>
  <si>
    <t>美浦村</t>
  </si>
  <si>
    <t>084425</t>
  </si>
  <si>
    <t>大子町</t>
  </si>
  <si>
    <t>久慈郡</t>
  </si>
  <si>
    <t>083640</t>
  </si>
  <si>
    <t>東海村</t>
  </si>
  <si>
    <t>那珂郡</t>
  </si>
  <si>
    <t>083411</t>
  </si>
  <si>
    <t>城里町</t>
  </si>
  <si>
    <t>東茨城郡</t>
  </si>
  <si>
    <t>083101</t>
  </si>
  <si>
    <t>大洗町</t>
  </si>
  <si>
    <t>083097</t>
  </si>
  <si>
    <t>茨城町</t>
  </si>
  <si>
    <t>083020</t>
  </si>
  <si>
    <t>小美玉市</t>
  </si>
  <si>
    <t>082368</t>
  </si>
  <si>
    <t>つくばみらい市</t>
  </si>
  <si>
    <t>082350</t>
  </si>
  <si>
    <t>鉾田市</t>
  </si>
  <si>
    <t>082341</t>
  </si>
  <si>
    <t>行方市</t>
  </si>
  <si>
    <t>082333</t>
  </si>
  <si>
    <t>神栖市</t>
  </si>
  <si>
    <t>082325</t>
  </si>
  <si>
    <t>桜川市</t>
  </si>
  <si>
    <t>082317</t>
  </si>
  <si>
    <t>かすみがうら市</t>
  </si>
  <si>
    <t>082309</t>
  </si>
  <si>
    <t>稲敷市</t>
  </si>
  <si>
    <t>082295</t>
  </si>
  <si>
    <t>坂東市</t>
  </si>
  <si>
    <t>082287</t>
  </si>
  <si>
    <t>筑西市</t>
  </si>
  <si>
    <t>082279</t>
  </si>
  <si>
    <t>那珂市</t>
  </si>
  <si>
    <t>082261</t>
  </si>
  <si>
    <t>常陸大宮市</t>
  </si>
  <si>
    <t>082252</t>
  </si>
  <si>
    <t>守谷市</t>
  </si>
  <si>
    <t>082244</t>
  </si>
  <si>
    <t>潮来市</t>
  </si>
  <si>
    <t>082236</t>
  </si>
  <si>
    <t>鹿嶋市</t>
  </si>
  <si>
    <t>082228</t>
  </si>
  <si>
    <t>ひたちなか市</t>
  </si>
  <si>
    <t>082210</t>
  </si>
  <si>
    <t>つくば市</t>
  </si>
  <si>
    <t>082201</t>
  </si>
  <si>
    <t>牛久市</t>
  </si>
  <si>
    <t>082198</t>
  </si>
  <si>
    <t>取手市</t>
  </si>
  <si>
    <t>082171</t>
  </si>
  <si>
    <t>笠間市</t>
  </si>
  <si>
    <t>082163</t>
  </si>
  <si>
    <t>北茨城市</t>
  </si>
  <si>
    <t>082155</t>
  </si>
  <si>
    <t>高萩市</t>
  </si>
  <si>
    <t>082147</t>
  </si>
  <si>
    <t>常陸太田市</t>
  </si>
  <si>
    <t>082121</t>
  </si>
  <si>
    <t>常総市</t>
  </si>
  <si>
    <t>082112</t>
  </si>
  <si>
    <t>下妻市</t>
  </si>
  <si>
    <t>082104</t>
  </si>
  <si>
    <t>龍ケ崎市</t>
  </si>
  <si>
    <t>082082</t>
  </si>
  <si>
    <t>結城市</t>
  </si>
  <si>
    <t>082074</t>
  </si>
  <si>
    <t>石岡市</t>
  </si>
  <si>
    <t>082058</t>
  </si>
  <si>
    <t>古河市</t>
  </si>
  <si>
    <t>082040</t>
  </si>
  <si>
    <t>土浦市</t>
  </si>
  <si>
    <t>082031</t>
  </si>
  <si>
    <t>日立市</t>
  </si>
  <si>
    <t>082023</t>
  </si>
  <si>
    <t>水戸市</t>
  </si>
  <si>
    <t>082015</t>
  </si>
  <si>
    <t>飯舘村</t>
  </si>
  <si>
    <t>相馬郡</t>
  </si>
  <si>
    <t>福島県</t>
  </si>
  <si>
    <t>075647</t>
  </si>
  <si>
    <t>新地町</t>
  </si>
  <si>
    <t>075612</t>
  </si>
  <si>
    <t>葛尾村</t>
  </si>
  <si>
    <t>双葉郡</t>
  </si>
  <si>
    <t>075485</t>
  </si>
  <si>
    <t>浪江町</t>
  </si>
  <si>
    <t>075477</t>
  </si>
  <si>
    <t>双葉町</t>
  </si>
  <si>
    <t>075469</t>
  </si>
  <si>
    <t>大熊町</t>
  </si>
  <si>
    <t>075451</t>
  </si>
  <si>
    <t>川内村</t>
  </si>
  <si>
    <t>075442</t>
  </si>
  <si>
    <t>富岡町</t>
  </si>
  <si>
    <t>075434</t>
  </si>
  <si>
    <t>楢葉町</t>
  </si>
  <si>
    <t>075426</t>
  </si>
  <si>
    <t>広野町</t>
  </si>
  <si>
    <t>075418</t>
  </si>
  <si>
    <t>小野町</t>
  </si>
  <si>
    <t>田村郡</t>
  </si>
  <si>
    <t>075221</t>
  </si>
  <si>
    <t>三春町</t>
  </si>
  <si>
    <t>075213</t>
  </si>
  <si>
    <t>古殿町</t>
  </si>
  <si>
    <t>石川郡</t>
  </si>
  <si>
    <t>075051</t>
  </si>
  <si>
    <t>浅川町</t>
  </si>
  <si>
    <t>075043</t>
  </si>
  <si>
    <t>平田村</t>
  </si>
  <si>
    <t>075035</t>
  </si>
  <si>
    <t>玉川村</t>
  </si>
  <si>
    <t>075027</t>
  </si>
  <si>
    <t>石川町</t>
  </si>
  <si>
    <t>075019</t>
  </si>
  <si>
    <t>鮫川村</t>
  </si>
  <si>
    <t>東白川郡</t>
  </si>
  <si>
    <t>074845</t>
  </si>
  <si>
    <t>塙町</t>
  </si>
  <si>
    <t>074837</t>
  </si>
  <si>
    <t>矢祭町</t>
  </si>
  <si>
    <t>074829</t>
  </si>
  <si>
    <t>棚倉町</t>
  </si>
  <si>
    <t>074811</t>
  </si>
  <si>
    <t>矢吹町</t>
  </si>
  <si>
    <t>西白河郡</t>
  </si>
  <si>
    <t>074667</t>
  </si>
  <si>
    <t>中島村</t>
  </si>
  <si>
    <t>074659</t>
  </si>
  <si>
    <t>泉崎村</t>
  </si>
  <si>
    <t>074641</t>
  </si>
  <si>
    <t>西郷村</t>
  </si>
  <si>
    <t>074616</t>
  </si>
  <si>
    <t>会津美里町</t>
  </si>
  <si>
    <t>大沼郡</t>
  </si>
  <si>
    <t>074471</t>
  </si>
  <si>
    <t>074462</t>
  </si>
  <si>
    <t>金山町</t>
  </si>
  <si>
    <t>074454</t>
  </si>
  <si>
    <t>三島町</t>
  </si>
  <si>
    <t>074446</t>
  </si>
  <si>
    <t>柳津町</t>
  </si>
  <si>
    <t>河沼郡</t>
  </si>
  <si>
    <t>074233</t>
  </si>
  <si>
    <t>湯川村</t>
  </si>
  <si>
    <t>074225</t>
  </si>
  <si>
    <t>会津坂下町</t>
  </si>
  <si>
    <t>074217</t>
  </si>
  <si>
    <t>猪苗代町</t>
  </si>
  <si>
    <t>耶麻郡</t>
  </si>
  <si>
    <t>074080</t>
  </si>
  <si>
    <t>磐梯町</t>
  </si>
  <si>
    <t>074071</t>
  </si>
  <si>
    <t>西会津町</t>
  </si>
  <si>
    <t>074055</t>
  </si>
  <si>
    <t>北塩原村</t>
  </si>
  <si>
    <t>074021</t>
  </si>
  <si>
    <t>南会津町</t>
  </si>
  <si>
    <t>南会津郡</t>
  </si>
  <si>
    <t>073687</t>
  </si>
  <si>
    <t>只見町</t>
  </si>
  <si>
    <t>073679</t>
  </si>
  <si>
    <t>檜枝岐村</t>
  </si>
  <si>
    <t>073644</t>
  </si>
  <si>
    <t>下郷町</t>
  </si>
  <si>
    <t>073628</t>
  </si>
  <si>
    <t>天栄村</t>
  </si>
  <si>
    <t>岩瀬郡</t>
  </si>
  <si>
    <t>073440</t>
  </si>
  <si>
    <t>鏡石町</t>
  </si>
  <si>
    <t>073423</t>
  </si>
  <si>
    <t>大玉村</t>
  </si>
  <si>
    <t>安達郡</t>
  </si>
  <si>
    <t>073229</t>
  </si>
  <si>
    <t>川俣町</t>
  </si>
  <si>
    <t>伊達郡</t>
  </si>
  <si>
    <t>073083</t>
  </si>
  <si>
    <t>国見町</t>
  </si>
  <si>
    <t>073032</t>
  </si>
  <si>
    <t>桑折町</t>
  </si>
  <si>
    <t>073016</t>
  </si>
  <si>
    <t>本宮市</t>
  </si>
  <si>
    <t>072141</t>
  </si>
  <si>
    <t>伊達市</t>
  </si>
  <si>
    <t>072133</t>
  </si>
  <si>
    <t>南相馬市</t>
  </si>
  <si>
    <t>072125</t>
  </si>
  <si>
    <t>田村市</t>
  </si>
  <si>
    <t>072117</t>
  </si>
  <si>
    <t>二本松市</t>
  </si>
  <si>
    <t>072109</t>
  </si>
  <si>
    <t>相馬市</t>
  </si>
  <si>
    <t>072095</t>
  </si>
  <si>
    <t>喜多方市</t>
  </si>
  <si>
    <t>072087</t>
  </si>
  <si>
    <t>須賀川市</t>
  </si>
  <si>
    <t>072079</t>
  </si>
  <si>
    <t>白河市</t>
  </si>
  <si>
    <t>072052</t>
  </si>
  <si>
    <t>いわき市</t>
  </si>
  <si>
    <t>072044</t>
  </si>
  <si>
    <t>郡山市</t>
  </si>
  <si>
    <t>072036</t>
  </si>
  <si>
    <t>会津若松市</t>
  </si>
  <si>
    <t>072028</t>
  </si>
  <si>
    <t>福島市</t>
  </si>
  <si>
    <t>072010</t>
  </si>
  <si>
    <t>遊佐町</t>
  </si>
  <si>
    <t>飽海郡</t>
  </si>
  <si>
    <t>山形県</t>
  </si>
  <si>
    <t>064611</t>
  </si>
  <si>
    <t>庄内町</t>
  </si>
  <si>
    <t>東田川郡</t>
  </si>
  <si>
    <t>064289</t>
  </si>
  <si>
    <t>三川町</t>
  </si>
  <si>
    <t>064262</t>
  </si>
  <si>
    <t>飯豊町</t>
  </si>
  <si>
    <t>西置賜郡</t>
  </si>
  <si>
    <t>064033</t>
  </si>
  <si>
    <t>白鷹町</t>
  </si>
  <si>
    <t>064025</t>
  </si>
  <si>
    <t>064017</t>
  </si>
  <si>
    <t>東置賜郡</t>
  </si>
  <si>
    <t>063827</t>
  </si>
  <si>
    <t>高畠町</t>
  </si>
  <si>
    <t>063819</t>
  </si>
  <si>
    <t>戸沢村</t>
  </si>
  <si>
    <t>最上郡</t>
  </si>
  <si>
    <t>063673</t>
  </si>
  <si>
    <t>鮭川村</t>
  </si>
  <si>
    <t>063665</t>
  </si>
  <si>
    <t>大蔵村</t>
  </si>
  <si>
    <t>063657</t>
  </si>
  <si>
    <t>真室川町</t>
  </si>
  <si>
    <t>063649</t>
  </si>
  <si>
    <t>舟形町</t>
  </si>
  <si>
    <t>063631</t>
  </si>
  <si>
    <t>最上町</t>
  </si>
  <si>
    <t>063622</t>
  </si>
  <si>
    <t>063614</t>
  </si>
  <si>
    <t>大石田町</t>
  </si>
  <si>
    <t>北村山郡</t>
  </si>
  <si>
    <t>063410</t>
  </si>
  <si>
    <t>大江町</t>
  </si>
  <si>
    <t>西村山郡</t>
  </si>
  <si>
    <t>063240</t>
  </si>
  <si>
    <t>063231</t>
  </si>
  <si>
    <t>西川町</t>
  </si>
  <si>
    <t>063223</t>
  </si>
  <si>
    <t>河北町</t>
  </si>
  <si>
    <t>063215</t>
  </si>
  <si>
    <t>中山町</t>
  </si>
  <si>
    <t>東村山郡</t>
  </si>
  <si>
    <t>063029</t>
  </si>
  <si>
    <t>山辺町</t>
  </si>
  <si>
    <t>063011</t>
  </si>
  <si>
    <t>南陽市</t>
  </si>
  <si>
    <t>062138</t>
  </si>
  <si>
    <t>尾花沢市</t>
  </si>
  <si>
    <t>062120</t>
  </si>
  <si>
    <t>東根市</t>
  </si>
  <si>
    <t>062111</t>
  </si>
  <si>
    <t>天童市</t>
  </si>
  <si>
    <t>062103</t>
  </si>
  <si>
    <t>長井市</t>
  </si>
  <si>
    <t>062090</t>
  </si>
  <si>
    <t>村山市</t>
  </si>
  <si>
    <t>062081</t>
  </si>
  <si>
    <t>上山市</t>
  </si>
  <si>
    <t>062073</t>
  </si>
  <si>
    <t>寒河江市</t>
  </si>
  <si>
    <t>062065</t>
  </si>
  <si>
    <t>新庄市</t>
  </si>
  <si>
    <t>062057</t>
  </si>
  <si>
    <t>酒田市</t>
  </si>
  <si>
    <t>062049</t>
  </si>
  <si>
    <t>鶴岡市</t>
  </si>
  <si>
    <t>062031</t>
  </si>
  <si>
    <t>米沢市</t>
  </si>
  <si>
    <t>062022</t>
  </si>
  <si>
    <t>山形市</t>
  </si>
  <si>
    <t>062014</t>
  </si>
  <si>
    <t>東成瀬村</t>
  </si>
  <si>
    <t>雄勝郡</t>
  </si>
  <si>
    <t>秋田県</t>
  </si>
  <si>
    <t>054640</t>
  </si>
  <si>
    <t>羽後町</t>
  </si>
  <si>
    <t>054631</t>
  </si>
  <si>
    <t>仙北郡</t>
  </si>
  <si>
    <t>054348</t>
  </si>
  <si>
    <t>大潟村</t>
  </si>
  <si>
    <t>南秋田郡</t>
  </si>
  <si>
    <t>053686</t>
  </si>
  <si>
    <t>井川町</t>
  </si>
  <si>
    <t>053660</t>
  </si>
  <si>
    <t>八郎潟町</t>
  </si>
  <si>
    <t>053635</t>
  </si>
  <si>
    <t>五城目町</t>
  </si>
  <si>
    <t>053619</t>
  </si>
  <si>
    <t>八峰町</t>
  </si>
  <si>
    <t>山本郡</t>
  </si>
  <si>
    <t>053490</t>
  </si>
  <si>
    <t>三種町</t>
  </si>
  <si>
    <t>053481</t>
  </si>
  <si>
    <t>藤里町</t>
  </si>
  <si>
    <t>053465</t>
  </si>
  <si>
    <t>上小阿仁村</t>
  </si>
  <si>
    <t>北秋田郡</t>
  </si>
  <si>
    <t>053279</t>
  </si>
  <si>
    <t>小坂町</t>
  </si>
  <si>
    <t>鹿角郡</t>
  </si>
  <si>
    <t>053031</t>
  </si>
  <si>
    <t>仙北市</t>
  </si>
  <si>
    <t>052159</t>
  </si>
  <si>
    <t>にかほ市</t>
  </si>
  <si>
    <t>052141</t>
  </si>
  <si>
    <t>北秋田市</t>
  </si>
  <si>
    <t>052132</t>
  </si>
  <si>
    <t>大仙市</t>
  </si>
  <si>
    <t>052124</t>
  </si>
  <si>
    <t>潟上市</t>
  </si>
  <si>
    <t>052116</t>
  </si>
  <si>
    <t>由利本荘市</t>
  </si>
  <si>
    <t>052108</t>
  </si>
  <si>
    <t>鹿角市</t>
  </si>
  <si>
    <t>052094</t>
  </si>
  <si>
    <t>湯沢市</t>
  </si>
  <si>
    <t>052078</t>
  </si>
  <si>
    <t>男鹿市</t>
  </si>
  <si>
    <t>052060</t>
  </si>
  <si>
    <t>大館市</t>
  </si>
  <si>
    <t>052043</t>
  </si>
  <si>
    <t>横手市</t>
  </si>
  <si>
    <t>052035</t>
  </si>
  <si>
    <t>能代市</t>
  </si>
  <si>
    <t>052027</t>
  </si>
  <si>
    <t>秋田市</t>
  </si>
  <si>
    <t>052019</t>
  </si>
  <si>
    <t>南三陸町</t>
  </si>
  <si>
    <t>本吉郡</t>
  </si>
  <si>
    <t>宮城県</t>
  </si>
  <si>
    <t>046060</t>
  </si>
  <si>
    <t>女川町</t>
  </si>
  <si>
    <t>牡鹿郡</t>
  </si>
  <si>
    <t>045811</t>
  </si>
  <si>
    <t>遠田郡</t>
  </si>
  <si>
    <t>045055</t>
  </si>
  <si>
    <t>涌谷町</t>
  </si>
  <si>
    <t>045012</t>
  </si>
  <si>
    <t>加美町</t>
  </si>
  <si>
    <t>加美郡</t>
  </si>
  <si>
    <t>044458</t>
  </si>
  <si>
    <t>色麻町</t>
  </si>
  <si>
    <t>044440</t>
  </si>
  <si>
    <t>大衡村</t>
  </si>
  <si>
    <t>黒川郡</t>
  </si>
  <si>
    <t>044245</t>
  </si>
  <si>
    <t>大郷町</t>
  </si>
  <si>
    <t>044229</t>
  </si>
  <si>
    <t>大和町</t>
  </si>
  <si>
    <t>044211</t>
  </si>
  <si>
    <t>利府町</t>
  </si>
  <si>
    <t>宮城郡</t>
  </si>
  <si>
    <t>044067</t>
  </si>
  <si>
    <t>七ヶ浜町</t>
  </si>
  <si>
    <t>044041</t>
  </si>
  <si>
    <t>松島町</t>
  </si>
  <si>
    <t>044016</t>
  </si>
  <si>
    <t>山元町</t>
  </si>
  <si>
    <t>亘理郡</t>
  </si>
  <si>
    <t>043621</t>
  </si>
  <si>
    <t>亘理町</t>
  </si>
  <si>
    <t>043613</t>
  </si>
  <si>
    <t>丸森町</t>
  </si>
  <si>
    <t>伊具郡</t>
  </si>
  <si>
    <t>043419</t>
  </si>
  <si>
    <t>柴田郡</t>
  </si>
  <si>
    <t>043249</t>
  </si>
  <si>
    <t>柴田町</t>
  </si>
  <si>
    <t>043231</t>
  </si>
  <si>
    <t>村田町</t>
  </si>
  <si>
    <t>043222</t>
  </si>
  <si>
    <t>大河原町</t>
  </si>
  <si>
    <t>043214</t>
  </si>
  <si>
    <t>七ヶ宿町</t>
  </si>
  <si>
    <t>刈田郡</t>
  </si>
  <si>
    <t>043028</t>
  </si>
  <si>
    <t>蔵王町</t>
  </si>
  <si>
    <t>043010</t>
  </si>
  <si>
    <t>富谷市</t>
    <rPh sb="2" eb="3">
      <t>シ</t>
    </rPh>
    <phoneticPr fontId="4"/>
  </si>
  <si>
    <t>042161</t>
    <phoneticPr fontId="4"/>
  </si>
  <si>
    <t>大崎市</t>
  </si>
  <si>
    <t>042153</t>
  </si>
  <si>
    <t>東松島市</t>
  </si>
  <si>
    <t>042145</t>
  </si>
  <si>
    <t>栗原市</t>
  </si>
  <si>
    <t>042137</t>
  </si>
  <si>
    <t>登米市</t>
  </si>
  <si>
    <t>042129</t>
  </si>
  <si>
    <t>岩沼市</t>
  </si>
  <si>
    <t>042111</t>
  </si>
  <si>
    <t>多賀城市</t>
  </si>
  <si>
    <t>042099</t>
  </si>
  <si>
    <t>角田市</t>
  </si>
  <si>
    <t>042081</t>
  </si>
  <si>
    <t>名取市</t>
  </si>
  <si>
    <t>042072</t>
  </si>
  <si>
    <t>白石市</t>
  </si>
  <si>
    <t>042064</t>
  </si>
  <si>
    <t>気仙沼市</t>
  </si>
  <si>
    <t>042056</t>
  </si>
  <si>
    <t>塩竈市</t>
  </si>
  <si>
    <t>042030</t>
  </si>
  <si>
    <t>石巻市</t>
  </si>
  <si>
    <t>042021</t>
  </si>
  <si>
    <t>仙台市</t>
  </si>
  <si>
    <t>041050</t>
    <phoneticPr fontId="4"/>
  </si>
  <si>
    <t>太白区</t>
  </si>
  <si>
    <t>041041</t>
    <phoneticPr fontId="4"/>
  </si>
  <si>
    <t>若林区</t>
  </si>
  <si>
    <t>041033</t>
    <phoneticPr fontId="4"/>
  </si>
  <si>
    <t>宮城野区</t>
  </si>
  <si>
    <t>041025</t>
    <phoneticPr fontId="4"/>
  </si>
  <si>
    <t>041017</t>
    <phoneticPr fontId="4"/>
  </si>
  <si>
    <t>一戸町</t>
  </si>
  <si>
    <t>二戸郡</t>
  </si>
  <si>
    <t>岩手県</t>
  </si>
  <si>
    <t>035246</t>
  </si>
  <si>
    <t>洋野町</t>
  </si>
  <si>
    <t>九戸郡</t>
  </si>
  <si>
    <t>035076</t>
  </si>
  <si>
    <t>九戸村</t>
  </si>
  <si>
    <t>035068</t>
  </si>
  <si>
    <t>野田村</t>
  </si>
  <si>
    <t>035033</t>
  </si>
  <si>
    <t>軽米町</t>
  </si>
  <si>
    <t>035017</t>
  </si>
  <si>
    <t>普代村</t>
  </si>
  <si>
    <t>下閉伊郡</t>
  </si>
  <si>
    <t>034851</t>
  </si>
  <si>
    <t>田野畑村</t>
  </si>
  <si>
    <t>034843</t>
  </si>
  <si>
    <t>岩泉町</t>
  </si>
  <si>
    <t>034835</t>
  </si>
  <si>
    <t>山田町</t>
  </si>
  <si>
    <t>034827</t>
  </si>
  <si>
    <t>大槌町</t>
  </si>
  <si>
    <t>上閉伊郡</t>
  </si>
  <si>
    <t>034614</t>
  </si>
  <si>
    <t>住田町</t>
  </si>
  <si>
    <t>気仙郡</t>
  </si>
  <si>
    <t>034410</t>
  </si>
  <si>
    <t>平泉町</t>
  </si>
  <si>
    <t>西磐井郡</t>
  </si>
  <si>
    <t>034029</t>
  </si>
  <si>
    <t>金ケ崎町</t>
  </si>
  <si>
    <t>胆沢郡</t>
  </si>
  <si>
    <t>033812</t>
  </si>
  <si>
    <t>西和賀町</t>
  </si>
  <si>
    <t>和賀郡</t>
  </si>
  <si>
    <t>033669</t>
  </si>
  <si>
    <t>矢巾町</t>
  </si>
  <si>
    <t>紫波郡</t>
  </si>
  <si>
    <t>033227</t>
  </si>
  <si>
    <t>紫波町</t>
  </si>
  <si>
    <t>033219</t>
  </si>
  <si>
    <t>岩手町</t>
  </si>
  <si>
    <t>岩手郡</t>
  </si>
  <si>
    <t>033031</t>
  </si>
  <si>
    <t>葛巻町</t>
  </si>
  <si>
    <t>033022</t>
  </si>
  <si>
    <t>雫石町</t>
  </si>
  <si>
    <t>033014</t>
  </si>
  <si>
    <t>滝沢市</t>
    <rPh sb="2" eb="3">
      <t>シ</t>
    </rPh>
    <phoneticPr fontId="4"/>
  </si>
  <si>
    <t>032166</t>
    <phoneticPr fontId="4"/>
  </si>
  <si>
    <t>奥州市</t>
  </si>
  <si>
    <t>032158</t>
  </si>
  <si>
    <t>八幡平市</t>
  </si>
  <si>
    <t>032140</t>
  </si>
  <si>
    <t>二戸市</t>
  </si>
  <si>
    <t>032131</t>
  </si>
  <si>
    <t>釜石市</t>
  </si>
  <si>
    <t>032115</t>
  </si>
  <si>
    <t>陸前高田市</t>
  </si>
  <si>
    <t>032107</t>
  </si>
  <si>
    <t>一関市</t>
  </si>
  <si>
    <t>032093</t>
  </si>
  <si>
    <t>遠野市</t>
  </si>
  <si>
    <t>032085</t>
  </si>
  <si>
    <t>久慈市</t>
  </si>
  <si>
    <t>032077</t>
  </si>
  <si>
    <t>北上市</t>
  </si>
  <si>
    <t>032069</t>
  </si>
  <si>
    <t>花巻市</t>
  </si>
  <si>
    <t>032051</t>
  </si>
  <si>
    <t>大船渡市</t>
  </si>
  <si>
    <t>032034</t>
  </si>
  <si>
    <t>宮古市</t>
  </si>
  <si>
    <t>032026</t>
  </si>
  <si>
    <t>盛岡市</t>
  </si>
  <si>
    <t>032018</t>
  </si>
  <si>
    <t>新郷村</t>
  </si>
  <si>
    <t>三戸郡</t>
  </si>
  <si>
    <t>青森県</t>
  </si>
  <si>
    <t>024503</t>
  </si>
  <si>
    <t>階上町</t>
  </si>
  <si>
    <t>024465</t>
  </si>
  <si>
    <t>024457</t>
  </si>
  <si>
    <t>田子町</t>
  </si>
  <si>
    <t>024431</t>
  </si>
  <si>
    <t>五戸町</t>
  </si>
  <si>
    <t>024422</t>
  </si>
  <si>
    <t>三戸町</t>
  </si>
  <si>
    <t>024414</t>
  </si>
  <si>
    <t>佐井村</t>
  </si>
  <si>
    <t>下北郡</t>
  </si>
  <si>
    <t>024261</t>
  </si>
  <si>
    <t>風間浦村</t>
  </si>
  <si>
    <t>024252</t>
  </si>
  <si>
    <t>東通村</t>
  </si>
  <si>
    <t>024244</t>
  </si>
  <si>
    <t>大間町</t>
  </si>
  <si>
    <t>024236</t>
  </si>
  <si>
    <t>おいらせ町</t>
  </si>
  <si>
    <t>上北郡</t>
  </si>
  <si>
    <t>024121</t>
  </si>
  <si>
    <t>六ヶ所村</t>
  </si>
  <si>
    <t>024112</t>
  </si>
  <si>
    <t>東北町</t>
  </si>
  <si>
    <t>024082</t>
  </si>
  <si>
    <t>横浜町</t>
  </si>
  <si>
    <t>024066</t>
  </si>
  <si>
    <t>六戸町</t>
  </si>
  <si>
    <t>024058</t>
  </si>
  <si>
    <t>七戸町</t>
  </si>
  <si>
    <t>024023</t>
  </si>
  <si>
    <t>野辺地町</t>
  </si>
  <si>
    <t>024015</t>
  </si>
  <si>
    <t>中泊町</t>
  </si>
  <si>
    <t>北津軽郡</t>
  </si>
  <si>
    <t>023876</t>
  </si>
  <si>
    <t>鶴田町</t>
  </si>
  <si>
    <t>023841</t>
  </si>
  <si>
    <t>板柳町</t>
  </si>
  <si>
    <t>023817</t>
  </si>
  <si>
    <t>田舎館村</t>
  </si>
  <si>
    <t>南津軽郡</t>
  </si>
  <si>
    <t>023671</t>
  </si>
  <si>
    <t>大鰐町</t>
  </si>
  <si>
    <t>023621</t>
  </si>
  <si>
    <t>藤崎町</t>
  </si>
  <si>
    <t>023612</t>
  </si>
  <si>
    <t>西目屋村</t>
  </si>
  <si>
    <t>中津軽郡</t>
  </si>
  <si>
    <t>023434</t>
  </si>
  <si>
    <t>深浦町</t>
  </si>
  <si>
    <t>西津軽郡</t>
  </si>
  <si>
    <t>023230</t>
  </si>
  <si>
    <t>鰺ヶ沢町</t>
  </si>
  <si>
    <t>023213</t>
  </si>
  <si>
    <t>外ヶ浜町</t>
  </si>
  <si>
    <t>東津軽郡</t>
  </si>
  <si>
    <t>023078</t>
  </si>
  <si>
    <t>蓬田村</t>
  </si>
  <si>
    <t>023043</t>
  </si>
  <si>
    <t>今別町</t>
  </si>
  <si>
    <t>023035</t>
  </si>
  <si>
    <t>平内町</t>
  </si>
  <si>
    <t>023019</t>
  </si>
  <si>
    <t>平川市</t>
  </si>
  <si>
    <t>022101</t>
  </si>
  <si>
    <t>つがる市</t>
  </si>
  <si>
    <t>022098</t>
  </si>
  <si>
    <t>むつ市</t>
  </si>
  <si>
    <t>022080</t>
  </si>
  <si>
    <t>三沢市</t>
  </si>
  <si>
    <t>022071</t>
  </si>
  <si>
    <t>十和田市</t>
  </si>
  <si>
    <t>022063</t>
  </si>
  <si>
    <t>五所川原市</t>
  </si>
  <si>
    <t>022055</t>
  </si>
  <si>
    <t>黒石市</t>
  </si>
  <si>
    <t>022047</t>
  </si>
  <si>
    <t>八戸市</t>
  </si>
  <si>
    <t>022039</t>
  </si>
  <si>
    <t>弘前市</t>
  </si>
  <si>
    <t>022021</t>
  </si>
  <si>
    <t>青森市</t>
  </si>
  <si>
    <t>022012</t>
  </si>
  <si>
    <t>羅臼町</t>
  </si>
  <si>
    <t>目梨郡</t>
  </si>
  <si>
    <t>北海道</t>
  </si>
  <si>
    <t>016942</t>
  </si>
  <si>
    <t>標津町</t>
  </si>
  <si>
    <t>標津郡</t>
  </si>
  <si>
    <t>016934</t>
  </si>
  <si>
    <t>中標津町</t>
  </si>
  <si>
    <t>016926</t>
  </si>
  <si>
    <t>別海町</t>
    <phoneticPr fontId="4"/>
  </si>
  <si>
    <t>野付郡</t>
  </si>
  <si>
    <t>016918</t>
  </si>
  <si>
    <t>白糠町</t>
  </si>
  <si>
    <t>白糠郡</t>
  </si>
  <si>
    <t>016683</t>
  </si>
  <si>
    <t>鶴居村</t>
  </si>
  <si>
    <t>阿寒郡</t>
  </si>
  <si>
    <t>016675</t>
  </si>
  <si>
    <t>弟子屈町</t>
  </si>
  <si>
    <t>川上郡</t>
  </si>
  <si>
    <t>016659</t>
  </si>
  <si>
    <t>標茶町</t>
  </si>
  <si>
    <t>016641</t>
  </si>
  <si>
    <t>浜中町</t>
  </si>
  <si>
    <t>厚岸郡</t>
  </si>
  <si>
    <t>016632</t>
  </si>
  <si>
    <t>厚岸町</t>
  </si>
  <si>
    <t>016624</t>
  </si>
  <si>
    <t>釧路町</t>
  </si>
  <si>
    <t>釧路郡</t>
  </si>
  <si>
    <t>016616</t>
  </si>
  <si>
    <t>浦幌町</t>
  </si>
  <si>
    <t>十勝郡</t>
  </si>
  <si>
    <t>016497</t>
  </si>
  <si>
    <t>陸別町</t>
  </si>
  <si>
    <t>足寄郡</t>
  </si>
  <si>
    <t>016489</t>
  </si>
  <si>
    <t>足寄町</t>
  </si>
  <si>
    <t>016471</t>
  </si>
  <si>
    <t>本別町</t>
  </si>
  <si>
    <t>中川郡</t>
  </si>
  <si>
    <t>016462</t>
  </si>
  <si>
    <t>豊頃町</t>
  </si>
  <si>
    <t>016454</t>
  </si>
  <si>
    <t>016446</t>
  </si>
  <si>
    <t>幕別町</t>
  </si>
  <si>
    <t>016438</t>
  </si>
  <si>
    <t>広尾町</t>
  </si>
  <si>
    <t>広尾郡</t>
  </si>
  <si>
    <t>016420</t>
  </si>
  <si>
    <t>大樹町</t>
  </si>
  <si>
    <t>016411</t>
  </si>
  <si>
    <t>更別村</t>
  </si>
  <si>
    <t>河西郡</t>
  </si>
  <si>
    <t>016390</t>
  </si>
  <si>
    <t>中札内村</t>
  </si>
  <si>
    <t>016381</t>
  </si>
  <si>
    <t>芽室町</t>
  </si>
  <si>
    <t>016373</t>
  </si>
  <si>
    <t>上川郡</t>
  </si>
  <si>
    <t>016365</t>
  </si>
  <si>
    <t>新得町</t>
  </si>
  <si>
    <t>016357</t>
  </si>
  <si>
    <t>鹿追町</t>
  </si>
  <si>
    <t>河東郡</t>
  </si>
  <si>
    <t>016349</t>
  </si>
  <si>
    <t>上士幌町</t>
  </si>
  <si>
    <t>016331</t>
  </si>
  <si>
    <t>士幌町</t>
  </si>
  <si>
    <t>016322</t>
  </si>
  <si>
    <t>音更町</t>
  </si>
  <si>
    <t>016314</t>
  </si>
  <si>
    <t>新ひだか町</t>
  </si>
  <si>
    <t>016101</t>
  </si>
  <si>
    <t>えりも町</t>
  </si>
  <si>
    <t>幌泉郡</t>
  </si>
  <si>
    <t>016098</t>
  </si>
  <si>
    <t>様似町</t>
  </si>
  <si>
    <t>様似郡</t>
  </si>
  <si>
    <t>016080</t>
  </si>
  <si>
    <t>浦河町</t>
  </si>
  <si>
    <t>浦河郡</t>
  </si>
  <si>
    <t>016071</t>
  </si>
  <si>
    <t>新冠町</t>
  </si>
  <si>
    <t>新冠郡</t>
  </si>
  <si>
    <t>016047</t>
  </si>
  <si>
    <t>平取町</t>
  </si>
  <si>
    <t>沙流郡</t>
  </si>
  <si>
    <t>016021</t>
  </si>
  <si>
    <t>016012</t>
  </si>
  <si>
    <t>むかわ町</t>
  </si>
  <si>
    <t>勇払郡</t>
  </si>
  <si>
    <t>015865</t>
  </si>
  <si>
    <t>安平町</t>
  </si>
  <si>
    <t>015857</t>
  </si>
  <si>
    <t>洞爺湖町</t>
  </si>
  <si>
    <t>虻田郡</t>
  </si>
  <si>
    <t>015849</t>
  </si>
  <si>
    <t>厚真町</t>
  </si>
  <si>
    <t>015814</t>
  </si>
  <si>
    <t>白老町</t>
  </si>
  <si>
    <t>白老郡</t>
  </si>
  <si>
    <t>015784</t>
  </si>
  <si>
    <t>壮瞥町</t>
  </si>
  <si>
    <t>有珠郡</t>
  </si>
  <si>
    <t>015750</t>
  </si>
  <si>
    <t>豊浦町</t>
  </si>
  <si>
    <t>015717</t>
  </si>
  <si>
    <t>大空町</t>
  </si>
  <si>
    <t>網走郡</t>
  </si>
  <si>
    <t>015644</t>
  </si>
  <si>
    <t>雄武町</t>
  </si>
  <si>
    <t>紋別郡</t>
  </si>
  <si>
    <t>015636</t>
  </si>
  <si>
    <t>西興部村</t>
  </si>
  <si>
    <t>015628</t>
  </si>
  <si>
    <t>興部町</t>
  </si>
  <si>
    <t>015610</t>
  </si>
  <si>
    <t>滝上町</t>
  </si>
  <si>
    <t>015601</t>
  </si>
  <si>
    <t>湧別町</t>
  </si>
  <si>
    <t>015598</t>
  </si>
  <si>
    <t>遠軽町</t>
  </si>
  <si>
    <t>015555</t>
  </si>
  <si>
    <t>佐呂間町</t>
  </si>
  <si>
    <t>常呂郡</t>
  </si>
  <si>
    <t>015521</t>
  </si>
  <si>
    <t>置戸町</t>
  </si>
  <si>
    <t>015504</t>
  </si>
  <si>
    <t>訓子府町</t>
  </si>
  <si>
    <t>015491</t>
  </si>
  <si>
    <t>小清水町</t>
  </si>
  <si>
    <t>斜里郡</t>
  </si>
  <si>
    <t>015474</t>
  </si>
  <si>
    <t>清里町</t>
  </si>
  <si>
    <t>015466</t>
  </si>
  <si>
    <t>斜里町</t>
  </si>
  <si>
    <t>015458</t>
  </si>
  <si>
    <t>津別町</t>
  </si>
  <si>
    <t>015440</t>
  </si>
  <si>
    <t>美幌町</t>
  </si>
  <si>
    <t>015431</t>
  </si>
  <si>
    <t>幌延町</t>
  </si>
  <si>
    <t>天塩郡</t>
  </si>
  <si>
    <t>015202</t>
  </si>
  <si>
    <t>利尻富士町</t>
  </si>
  <si>
    <t>利尻郡</t>
  </si>
  <si>
    <t>015199</t>
  </si>
  <si>
    <t>利尻町</t>
  </si>
  <si>
    <t>015181</t>
  </si>
  <si>
    <t>礼文町</t>
  </si>
  <si>
    <t>礼文郡</t>
  </si>
  <si>
    <t>015172</t>
  </si>
  <si>
    <t>豊富町</t>
  </si>
  <si>
    <t>015164</t>
  </si>
  <si>
    <t>枝幸町</t>
  </si>
  <si>
    <t>枝幸郡</t>
  </si>
  <si>
    <t>015148</t>
  </si>
  <si>
    <t>中頓別町</t>
  </si>
  <si>
    <t>015130</t>
  </si>
  <si>
    <t>浜頓別町</t>
  </si>
  <si>
    <t>015121</t>
  </si>
  <si>
    <t>猿払村</t>
  </si>
  <si>
    <t>宗谷郡</t>
  </si>
  <si>
    <t>015113</t>
  </si>
  <si>
    <t>天塩町</t>
  </si>
  <si>
    <t>014877</t>
  </si>
  <si>
    <t>遠別町</t>
  </si>
  <si>
    <t>014869</t>
  </si>
  <si>
    <t>初山別村</t>
  </si>
  <si>
    <t>苫前郡</t>
  </si>
  <si>
    <t>014851</t>
  </si>
  <si>
    <t>羽幌町</t>
  </si>
  <si>
    <t>014842</t>
  </si>
  <si>
    <t>苫前町</t>
  </si>
  <si>
    <t>014834</t>
  </si>
  <si>
    <t>小平町</t>
  </si>
  <si>
    <t>留萌郡</t>
  </si>
  <si>
    <t>014826</t>
  </si>
  <si>
    <t>増毛町</t>
  </si>
  <si>
    <t>増毛郡</t>
  </si>
  <si>
    <t>014818</t>
  </si>
  <si>
    <t>幌加内町</t>
  </si>
  <si>
    <t>雨竜郡</t>
  </si>
  <si>
    <t>014729</t>
  </si>
  <si>
    <t>中川町</t>
  </si>
  <si>
    <t>014711</t>
  </si>
  <si>
    <t>音威子府村</t>
  </si>
  <si>
    <t>014702</t>
  </si>
  <si>
    <t>美深町</t>
  </si>
  <si>
    <t>014699</t>
  </si>
  <si>
    <t>下川町</t>
  </si>
  <si>
    <t>014681</t>
  </si>
  <si>
    <t>剣淵町</t>
  </si>
  <si>
    <t>014656</t>
  </si>
  <si>
    <t>和寒町</t>
  </si>
  <si>
    <t>014648</t>
  </si>
  <si>
    <t>占冠村</t>
  </si>
  <si>
    <t>014630</t>
  </si>
  <si>
    <t>南富良野町</t>
  </si>
  <si>
    <t>空知郡</t>
  </si>
  <si>
    <t>014621</t>
  </si>
  <si>
    <t>中富良野町</t>
  </si>
  <si>
    <t>014613</t>
  </si>
  <si>
    <t>上富良野町</t>
  </si>
  <si>
    <t>014605</t>
  </si>
  <si>
    <t>美瑛町</t>
  </si>
  <si>
    <t>014591</t>
  </si>
  <si>
    <t>東川町</t>
  </si>
  <si>
    <t>014583</t>
  </si>
  <si>
    <t>上川町</t>
  </si>
  <si>
    <t>014575</t>
  </si>
  <si>
    <t>愛別町</t>
  </si>
  <si>
    <t>014567</t>
  </si>
  <si>
    <t>比布町</t>
  </si>
  <si>
    <t>014559</t>
  </si>
  <si>
    <t>当麻町</t>
  </si>
  <si>
    <t>014541</t>
  </si>
  <si>
    <t>東神楽町</t>
  </si>
  <si>
    <t>014532</t>
  </si>
  <si>
    <t>鷹栖町</t>
  </si>
  <si>
    <t>014524</t>
  </si>
  <si>
    <t>沼田町</t>
  </si>
  <si>
    <t>014389</t>
  </si>
  <si>
    <t>北竜町</t>
  </si>
  <si>
    <t>014371</t>
  </si>
  <si>
    <t>雨竜町</t>
  </si>
  <si>
    <t>014362</t>
  </si>
  <si>
    <t>秩父別町</t>
  </si>
  <si>
    <t>014346</t>
  </si>
  <si>
    <t>妹背牛町</t>
  </si>
  <si>
    <t>014338</t>
  </si>
  <si>
    <t>新十津川町</t>
  </si>
  <si>
    <t>樺戸郡</t>
  </si>
  <si>
    <t>014320</t>
  </si>
  <si>
    <t>浦臼町</t>
  </si>
  <si>
    <t>014311</t>
  </si>
  <si>
    <t>月形町</t>
  </si>
  <si>
    <t>014303</t>
  </si>
  <si>
    <t>栗山町</t>
  </si>
  <si>
    <t>夕張郡</t>
  </si>
  <si>
    <t>014290</t>
  </si>
  <si>
    <t>長沼町</t>
  </si>
  <si>
    <t>014281</t>
  </si>
  <si>
    <t>由仁町</t>
  </si>
  <si>
    <t>014273</t>
  </si>
  <si>
    <t>上砂川町</t>
  </si>
  <si>
    <t>014257</t>
  </si>
  <si>
    <t>奈井江町</t>
  </si>
  <si>
    <t>014249</t>
  </si>
  <si>
    <t>南幌町</t>
  </si>
  <si>
    <t>014231</t>
  </si>
  <si>
    <t>赤井川村</t>
  </si>
  <si>
    <t>余市郡</t>
  </si>
  <si>
    <t>014095</t>
  </si>
  <si>
    <t>余市町</t>
  </si>
  <si>
    <t>014087</t>
  </si>
  <si>
    <t>仁木町</t>
  </si>
  <si>
    <t>014079</t>
  </si>
  <si>
    <t>古平町</t>
  </si>
  <si>
    <t>古平郡</t>
  </si>
  <si>
    <t>014061</t>
  </si>
  <si>
    <t>積丹町</t>
  </si>
  <si>
    <t>積丹郡</t>
  </si>
  <si>
    <t>014052</t>
  </si>
  <si>
    <t>神恵内村</t>
  </si>
  <si>
    <t>古宇郡</t>
  </si>
  <si>
    <t>014044</t>
  </si>
  <si>
    <t>泊村</t>
  </si>
  <si>
    <t>014036</t>
  </si>
  <si>
    <t>岩内町</t>
  </si>
  <si>
    <t>岩内郡</t>
  </si>
  <si>
    <t>014028</t>
  </si>
  <si>
    <t>共和町</t>
  </si>
  <si>
    <t>014010</t>
  </si>
  <si>
    <t>倶知安町</t>
  </si>
  <si>
    <t>014001</t>
  </si>
  <si>
    <t>京極町</t>
  </si>
  <si>
    <t>013994</t>
  </si>
  <si>
    <t>喜茂別町</t>
  </si>
  <si>
    <t>013986</t>
  </si>
  <si>
    <t>留寿都村</t>
  </si>
  <si>
    <t>013978</t>
  </si>
  <si>
    <t>真狩村</t>
  </si>
  <si>
    <t>013960</t>
  </si>
  <si>
    <t>ニセコ町</t>
  </si>
  <si>
    <t>013951</t>
  </si>
  <si>
    <t>蘭越町</t>
  </si>
  <si>
    <t>磯谷郡</t>
  </si>
  <si>
    <t>013943</t>
  </si>
  <si>
    <t>黒松内町</t>
  </si>
  <si>
    <t>寿都郡</t>
  </si>
  <si>
    <t>013935</t>
  </si>
  <si>
    <t>寿都町</t>
  </si>
  <si>
    <t>013927</t>
  </si>
  <si>
    <t>島牧村</t>
  </si>
  <si>
    <t>島牧郡</t>
  </si>
  <si>
    <t>013919</t>
  </si>
  <si>
    <t>せたな町</t>
  </si>
  <si>
    <t>久遠郡</t>
  </si>
  <si>
    <t>013714</t>
  </si>
  <si>
    <t>今金町</t>
  </si>
  <si>
    <t>瀬棚郡</t>
  </si>
  <si>
    <t>013706</t>
  </si>
  <si>
    <t>奥尻町</t>
  </si>
  <si>
    <t>奥尻郡</t>
  </si>
  <si>
    <t>013676</t>
  </si>
  <si>
    <t>乙部町</t>
  </si>
  <si>
    <t>爾志郡</t>
  </si>
  <si>
    <t>013641</t>
  </si>
  <si>
    <t>厚沢部町</t>
  </si>
  <si>
    <t>檜山郡</t>
  </si>
  <si>
    <t>013633</t>
  </si>
  <si>
    <t>上ノ国町</t>
  </si>
  <si>
    <t>013625</t>
  </si>
  <si>
    <t>江差町</t>
  </si>
  <si>
    <t>013617</t>
  </si>
  <si>
    <t>長万部町</t>
  </si>
  <si>
    <t>山越郡</t>
  </si>
  <si>
    <t>013471</t>
  </si>
  <si>
    <t>八雲町</t>
  </si>
  <si>
    <t>二海郡</t>
  </si>
  <si>
    <t>013463</t>
  </si>
  <si>
    <t>茅部郡</t>
  </si>
  <si>
    <t>013455</t>
  </si>
  <si>
    <t>鹿部町</t>
  </si>
  <si>
    <t>013439</t>
  </si>
  <si>
    <t>七飯町</t>
  </si>
  <si>
    <t>亀田郡</t>
  </si>
  <si>
    <t>013374</t>
  </si>
  <si>
    <t>木古内町</t>
  </si>
  <si>
    <t>上磯郡</t>
  </si>
  <si>
    <t>013340</t>
  </si>
  <si>
    <t>知内町</t>
  </si>
  <si>
    <t>013331</t>
  </si>
  <si>
    <t>福島町</t>
  </si>
  <si>
    <t>松前郡</t>
  </si>
  <si>
    <t>013323</t>
  </si>
  <si>
    <t>013315</t>
  </si>
  <si>
    <t>新篠津村</t>
  </si>
  <si>
    <t>石狩郡</t>
  </si>
  <si>
    <t>013048</t>
  </si>
  <si>
    <t>当別町</t>
  </si>
  <si>
    <t>013030</t>
  </si>
  <si>
    <t>北斗市</t>
  </si>
  <si>
    <t>012360</t>
  </si>
  <si>
    <t>石狩市</t>
  </si>
  <si>
    <t>012351</t>
  </si>
  <si>
    <t>北広島市</t>
  </si>
  <si>
    <t>012343</t>
  </si>
  <si>
    <t>012335</t>
  </si>
  <si>
    <t>恵庭市</t>
  </si>
  <si>
    <t>012319</t>
  </si>
  <si>
    <t>登別市</t>
  </si>
  <si>
    <t>012301</t>
  </si>
  <si>
    <t>富良野市</t>
  </si>
  <si>
    <t>012297</t>
  </si>
  <si>
    <t>深川市</t>
  </si>
  <si>
    <t>012289</t>
  </si>
  <si>
    <t>歌志内市</t>
  </si>
  <si>
    <t>012271</t>
  </si>
  <si>
    <t>砂川市</t>
  </si>
  <si>
    <t>012262</t>
  </si>
  <si>
    <t>滝川市</t>
  </si>
  <si>
    <t>012254</t>
  </si>
  <si>
    <t>千歳市</t>
  </si>
  <si>
    <t>012246</t>
  </si>
  <si>
    <t>根室市</t>
  </si>
  <si>
    <t>012238</t>
  </si>
  <si>
    <t>三笠市</t>
  </si>
  <si>
    <t>012220</t>
  </si>
  <si>
    <t>名寄市</t>
  </si>
  <si>
    <t>012211</t>
  </si>
  <si>
    <t>士別市</t>
  </si>
  <si>
    <t>012203</t>
  </si>
  <si>
    <t>紋別市</t>
  </si>
  <si>
    <t>012190</t>
  </si>
  <si>
    <t>赤平市</t>
  </si>
  <si>
    <t>012181</t>
  </si>
  <si>
    <t>江別市</t>
  </si>
  <si>
    <t>012173</t>
  </si>
  <si>
    <t>芦別市</t>
  </si>
  <si>
    <t>012165</t>
  </si>
  <si>
    <t>美唄市</t>
  </si>
  <si>
    <t>北海道</t>
    <phoneticPr fontId="4"/>
  </si>
  <si>
    <t>012157</t>
  </si>
  <si>
    <t>稚内市</t>
  </si>
  <si>
    <t>012149</t>
  </si>
  <si>
    <t>苫小牧市</t>
  </si>
  <si>
    <t>012131</t>
  </si>
  <si>
    <t>留萌市</t>
  </si>
  <si>
    <t>012122</t>
  </si>
  <si>
    <t>網走市</t>
  </si>
  <si>
    <t>012114</t>
  </si>
  <si>
    <t>岩見沢市</t>
  </si>
  <si>
    <t>012106</t>
  </si>
  <si>
    <t>夕張市</t>
  </si>
  <si>
    <t>012092</t>
  </si>
  <si>
    <t>北見市</t>
  </si>
  <si>
    <t>012084</t>
  </si>
  <si>
    <t>帯広市</t>
  </si>
  <si>
    <t>012076</t>
  </si>
  <si>
    <t>釧路市</t>
  </si>
  <si>
    <t>012068</t>
  </si>
  <si>
    <t>室蘭市</t>
  </si>
  <si>
    <t>012050</t>
  </si>
  <si>
    <t>旭川市</t>
  </si>
  <si>
    <t>012041</t>
  </si>
  <si>
    <t>小樽市</t>
  </si>
  <si>
    <t>012033</t>
  </si>
  <si>
    <t>函館市</t>
  </si>
  <si>
    <t>012025</t>
  </si>
  <si>
    <t>清田区</t>
  </si>
  <si>
    <t>札幌市</t>
  </si>
  <si>
    <t>011100</t>
    <phoneticPr fontId="4"/>
  </si>
  <si>
    <t>手稲区</t>
  </si>
  <si>
    <t>011096</t>
    <phoneticPr fontId="4"/>
  </si>
  <si>
    <t>厚別区</t>
  </si>
  <si>
    <t>011088</t>
    <phoneticPr fontId="4"/>
  </si>
  <si>
    <t>011070</t>
    <phoneticPr fontId="4"/>
  </si>
  <si>
    <t>011061</t>
    <phoneticPr fontId="4"/>
  </si>
  <si>
    <t>豊平区</t>
  </si>
  <si>
    <t>011053</t>
    <phoneticPr fontId="4"/>
  </si>
  <si>
    <t>白石区</t>
  </si>
  <si>
    <t>011045</t>
    <phoneticPr fontId="4"/>
  </si>
  <si>
    <t>011037</t>
    <phoneticPr fontId="4"/>
  </si>
  <si>
    <t>011029</t>
    <phoneticPr fontId="4"/>
  </si>
  <si>
    <t>011011</t>
    <phoneticPr fontId="4"/>
  </si>
  <si>
    <t>区町村</t>
    <rPh sb="0" eb="1">
      <t>ク</t>
    </rPh>
    <rPh sb="1" eb="3">
      <t>チョウソン</t>
    </rPh>
    <phoneticPr fontId="4"/>
  </si>
  <si>
    <t>市郡区</t>
    <rPh sb="0" eb="3">
      <t>シグンク</t>
    </rPh>
    <phoneticPr fontId="31"/>
  </si>
  <si>
    <t>団体コード</t>
    <rPh sb="0" eb="2">
      <t>ダンタイ</t>
    </rPh>
    <phoneticPr fontId="4"/>
  </si>
  <si>
    <t>所在地市区町村</t>
    <rPh sb="0" eb="3">
      <t>ショザイチ</t>
    </rPh>
    <rPh sb="3" eb="7">
      <t>シクチョウソン</t>
    </rPh>
    <phoneticPr fontId="4"/>
  </si>
  <si>
    <t>検索</t>
    <rPh sb="0" eb="2">
      <t>ケンサク</t>
    </rPh>
    <phoneticPr fontId="4"/>
  </si>
  <si>
    <t>51 北海道（石狩）</t>
    <phoneticPr fontId="4"/>
  </si>
  <si>
    <t>52 北海道（渡島）</t>
    <phoneticPr fontId="4"/>
  </si>
  <si>
    <t>53 北海道（檜山）</t>
  </si>
  <si>
    <t>54 北海道（後志）</t>
  </si>
  <si>
    <t>55 北海道（空知）</t>
  </si>
  <si>
    <t>56 北海道（上川）</t>
  </si>
  <si>
    <t>57 北海道（留萌）</t>
  </si>
  <si>
    <t>58 北海道（宗谷）</t>
  </si>
  <si>
    <t>59 北海道（オホ）</t>
  </si>
  <si>
    <t>60 北海道（胆振）</t>
  </si>
  <si>
    <t>61 北海道（日高）</t>
  </si>
  <si>
    <t>62 北海道（十勝）</t>
  </si>
  <si>
    <t>63 北海道（釧路）</t>
  </si>
  <si>
    <t>64 北海道（根室）</t>
  </si>
  <si>
    <t>平成</t>
    <rPh sb="0" eb="2">
      <t>ヘイセイ</t>
    </rPh>
    <phoneticPr fontId="4"/>
  </si>
  <si>
    <t>誓約年月日</t>
    <rPh sb="0" eb="2">
      <t>セイヤク</t>
    </rPh>
    <rPh sb="2" eb="5">
      <t>ネンガッピ</t>
    </rPh>
    <phoneticPr fontId="4"/>
  </si>
  <si>
    <t>法定代理人</t>
    <rPh sb="0" eb="2">
      <t>ホウテイ</t>
    </rPh>
    <rPh sb="2" eb="5">
      <t>ダイリニン</t>
    </rPh>
    <phoneticPr fontId="4"/>
  </si>
  <si>
    <t>商号又は名称</t>
    <rPh sb="0" eb="2">
      <t>ショウゴウ</t>
    </rPh>
    <rPh sb="2" eb="3">
      <t>マタ</t>
    </rPh>
    <rPh sb="4" eb="6">
      <t>メイショウ</t>
    </rPh>
    <phoneticPr fontId="4"/>
  </si>
  <si>
    <t>氏名</t>
    <rPh sb="0" eb="2">
      <t>シメイ</t>
    </rPh>
    <phoneticPr fontId="4"/>
  </si>
  <si>
    <t>※　該当する場合のみ入力</t>
    <rPh sb="2" eb="4">
      <t>ガイトウ</t>
    </rPh>
    <rPh sb="6" eb="7">
      <t>バ</t>
    </rPh>
    <rPh sb="7" eb="8">
      <t>ゴウ</t>
    </rPh>
    <rPh sb="10" eb="12">
      <t>ニュウリョク</t>
    </rPh>
    <phoneticPr fontId="4"/>
  </si>
  <si>
    <t>うち専任の宅地建物取引士</t>
    <phoneticPr fontId="4"/>
  </si>
  <si>
    <t>名</t>
    <rPh sb="0" eb="1">
      <t>メイ</t>
    </rPh>
    <phoneticPr fontId="4"/>
  </si>
  <si>
    <t>兵庫県知事　殿</t>
  </si>
  <si>
    <t>兵庫県知事　殿</t>
    <rPh sb="0" eb="5">
      <t>ヒョウゴケンチジ</t>
    </rPh>
    <rPh sb="6" eb="7">
      <t>ドノ</t>
    </rPh>
    <phoneticPr fontId="4"/>
  </si>
  <si>
    <t>本店</t>
    <rPh sb="0" eb="2">
      <t>ホンテン</t>
    </rPh>
    <phoneticPr fontId="4"/>
  </si>
  <si>
    <t>登録免許税納付書・領収証書、収入印紙又は証紙はり付け欄</t>
    <rPh sb="0" eb="2">
      <t>トウロク</t>
    </rPh>
    <rPh sb="2" eb="5">
      <t>メンキョゼイ</t>
    </rPh>
    <rPh sb="5" eb="8">
      <t>ノウフショ</t>
    </rPh>
    <rPh sb="9" eb="11">
      <t>リョウシュウ</t>
    </rPh>
    <rPh sb="11" eb="13">
      <t>ショウショ</t>
    </rPh>
    <rPh sb="14" eb="16">
      <t>シュウニュウ</t>
    </rPh>
    <rPh sb="16" eb="18">
      <t>インシ</t>
    </rPh>
    <rPh sb="18" eb="19">
      <t>マタ</t>
    </rPh>
    <rPh sb="20" eb="22">
      <t>ショウシ</t>
    </rPh>
    <rPh sb="24" eb="25">
      <t>ツ</t>
    </rPh>
    <rPh sb="26" eb="27">
      <t>ラン</t>
    </rPh>
    <phoneticPr fontId="4"/>
  </si>
  <si>
    <r>
      <rPr>
        <sz val="10"/>
        <color theme="1"/>
        <rFont val="ＭＳ 明朝"/>
        <family val="1"/>
        <charset val="128"/>
      </rPr>
      <t>一般社団法人</t>
    </r>
    <r>
      <rPr>
        <sz val="12"/>
        <color theme="1"/>
        <rFont val="ＭＳ 明朝"/>
        <family val="1"/>
        <charset val="128"/>
      </rPr>
      <t>　兵 庫 県 宅 地 建 物 取 引 業 協 会 製</t>
    </r>
    <rPh sb="0" eb="2">
      <t>イッパン</t>
    </rPh>
    <rPh sb="2" eb="4">
      <t>シャダン</t>
    </rPh>
    <rPh sb="4" eb="6">
      <t>ホウジン</t>
    </rPh>
    <rPh sb="7" eb="8">
      <t>ヘイ</t>
    </rPh>
    <rPh sb="9" eb="10">
      <t>コ</t>
    </rPh>
    <rPh sb="11" eb="12">
      <t>ケン</t>
    </rPh>
    <rPh sb="13" eb="14">
      <t>タク</t>
    </rPh>
    <rPh sb="15" eb="16">
      <t>チ</t>
    </rPh>
    <rPh sb="17" eb="18">
      <t>ケン</t>
    </rPh>
    <rPh sb="19" eb="20">
      <t>モノ</t>
    </rPh>
    <rPh sb="21" eb="22">
      <t>トリ</t>
    </rPh>
    <rPh sb="23" eb="24">
      <t>イン</t>
    </rPh>
    <rPh sb="25" eb="26">
      <t>ギョウ</t>
    </rPh>
    <rPh sb="27" eb="28">
      <t>キョウ</t>
    </rPh>
    <rPh sb="29" eb="30">
      <t>カイ</t>
    </rPh>
    <rPh sb="31" eb="32">
      <t>セイ</t>
    </rPh>
    <phoneticPr fontId="34"/>
  </si>
  <si>
    <t>処　　　　　　理　　　　　　事　　　　　　項</t>
    <rPh sb="0" eb="1">
      <t>トコロ</t>
    </rPh>
    <rPh sb="7" eb="8">
      <t>リ</t>
    </rPh>
    <rPh sb="14" eb="15">
      <t>コト</t>
    </rPh>
    <rPh sb="21" eb="22">
      <t>コウ</t>
    </rPh>
    <phoneticPr fontId="34"/>
  </si>
  <si>
    <t>・　 ・</t>
    <phoneticPr fontId="34"/>
  </si>
  <si>
    <t>回答</t>
    <rPh sb="0" eb="2">
      <t>カイトウ</t>
    </rPh>
    <phoneticPr fontId="34"/>
  </si>
  <si>
    <t>人</t>
    <rPh sb="0" eb="1">
      <t>ニン</t>
    </rPh>
    <phoneticPr fontId="34"/>
  </si>
  <si>
    <t>照会人数</t>
    <rPh sb="0" eb="2">
      <t>ショウカイ</t>
    </rPh>
    <rPh sb="2" eb="4">
      <t>ニンズウ</t>
    </rPh>
    <phoneticPr fontId="34"/>
  </si>
  <si>
    <t>照会</t>
    <rPh sb="0" eb="2">
      <t>ショウカイ</t>
    </rPh>
    <phoneticPr fontId="34"/>
  </si>
  <si>
    <t>身 上 調 査</t>
    <rPh sb="0" eb="1">
      <t>ミ</t>
    </rPh>
    <rPh sb="2" eb="3">
      <t>ウエ</t>
    </rPh>
    <rPh sb="4" eb="5">
      <t>チョウ</t>
    </rPh>
    <rPh sb="6" eb="7">
      <t>サ</t>
    </rPh>
    <phoneticPr fontId="34"/>
  </si>
  <si>
    <t>・　  ・</t>
    <phoneticPr fontId="34"/>
  </si>
  <si>
    <t>連 絡 先</t>
    <rPh sb="0" eb="1">
      <t>レン</t>
    </rPh>
    <rPh sb="2" eb="3">
      <t>ラク</t>
    </rPh>
    <rPh sb="4" eb="5">
      <t>サキ</t>
    </rPh>
    <phoneticPr fontId="34"/>
  </si>
  <si>
    <t>担 当 者</t>
    <rPh sb="0" eb="1">
      <t>タン</t>
    </rPh>
    <rPh sb="2" eb="3">
      <t>トウ</t>
    </rPh>
    <rPh sb="4" eb="5">
      <t>モノ</t>
    </rPh>
    <phoneticPr fontId="34"/>
  </si>
  <si>
    <t>処　　理　　経　　過</t>
    <rPh sb="0" eb="1">
      <t>トコロ</t>
    </rPh>
    <rPh sb="3" eb="4">
      <t>リ</t>
    </rPh>
    <rPh sb="6" eb="7">
      <t>ヘ</t>
    </rPh>
    <rPh sb="9" eb="10">
      <t>カ</t>
    </rPh>
    <phoneticPr fontId="34"/>
  </si>
  <si>
    <t>年 　月　 日</t>
    <rPh sb="0" eb="1">
      <t>ネン</t>
    </rPh>
    <rPh sb="3" eb="4">
      <t>ツキ</t>
    </rPh>
    <rPh sb="6" eb="7">
      <t>ニチ</t>
    </rPh>
    <phoneticPr fontId="34"/>
  </si>
  <si>
    <t>※該当を赤で囲んでください</t>
    <rPh sb="1" eb="3">
      <t>ガイトウ</t>
    </rPh>
    <rPh sb="4" eb="5">
      <t>アカ</t>
    </rPh>
    <rPh sb="6" eb="7">
      <t>カコ</t>
    </rPh>
    <phoneticPr fontId="34"/>
  </si>
  <si>
    <t>更　　新</t>
    <rPh sb="0" eb="1">
      <t>サラ</t>
    </rPh>
    <rPh sb="3" eb="4">
      <t>シン</t>
    </rPh>
    <phoneticPr fontId="34"/>
  </si>
  <si>
    <t>新　　規</t>
    <rPh sb="0" eb="1">
      <t>シン</t>
    </rPh>
    <rPh sb="3" eb="4">
      <t>キ</t>
    </rPh>
    <phoneticPr fontId="34"/>
  </si>
  <si>
    <t>副　　本</t>
    <rPh sb="0" eb="1">
      <t>フク</t>
    </rPh>
    <rPh sb="3" eb="4">
      <t>ホン</t>
    </rPh>
    <phoneticPr fontId="34"/>
  </si>
  <si>
    <t>正　　本</t>
    <rPh sb="0" eb="1">
      <t>タダシ</t>
    </rPh>
    <rPh sb="3" eb="4">
      <t>ホン</t>
    </rPh>
    <phoneticPr fontId="34"/>
  </si>
  <si>
    <t>代表者氏　名</t>
    <rPh sb="0" eb="3">
      <t>ダイヒョウシャ</t>
    </rPh>
    <rPh sb="3" eb="4">
      <t>シ</t>
    </rPh>
    <rPh sb="5" eb="6">
      <t>メイ</t>
    </rPh>
    <phoneticPr fontId="34"/>
  </si>
  <si>
    <t>商号又は名称</t>
    <rPh sb="0" eb="2">
      <t>ショウゴウ</t>
    </rPh>
    <rPh sb="2" eb="3">
      <t>マタ</t>
    </rPh>
    <rPh sb="4" eb="6">
      <t>メイショウ</t>
    </rPh>
    <phoneticPr fontId="34"/>
  </si>
  <si>
    <t>申請者</t>
    <rPh sb="0" eb="3">
      <t>シンセイシャ</t>
    </rPh>
    <phoneticPr fontId="34"/>
  </si>
  <si>
    <t>宅地建物取引業者免許申請書</t>
    <rPh sb="0" eb="2">
      <t>タクチ</t>
    </rPh>
    <rPh sb="2" eb="4">
      <t>タテモノ</t>
    </rPh>
    <rPh sb="4" eb="6">
      <t>トリヒキ</t>
    </rPh>
    <rPh sb="6" eb="8">
      <t>ギョウシャ</t>
    </rPh>
    <rPh sb="8" eb="10">
      <t>メンキョ</t>
    </rPh>
    <rPh sb="10" eb="13">
      <t>シンセイショ</t>
    </rPh>
    <phoneticPr fontId="34"/>
  </si>
  <si>
    <t>兵宅建製</t>
    <rPh sb="0" eb="1">
      <t>ヒョウ</t>
    </rPh>
    <rPh sb="1" eb="3">
      <t>タッケン</t>
    </rPh>
    <rPh sb="3" eb="4">
      <t>セイ</t>
    </rPh>
    <phoneticPr fontId="34"/>
  </si>
  <si>
    <t xml:space="preserve"> 専任の宅地建物取引士の確認書類</t>
  </si>
  <si>
    <t xml:space="preserve"> 身分証明書</t>
  </si>
  <si>
    <t xml:space="preserve"> 法人の登記簿謄本</t>
  </si>
  <si>
    <t xml:space="preserve"> 納税証明書</t>
  </si>
  <si>
    <t xml:space="preserve"> 財務諸表</t>
  </si>
  <si>
    <t>現役職名に常勤・非常勤の付記、法人役員・政令・専任は就任日を明記する</t>
    <rPh sb="0" eb="1">
      <t>ゲン</t>
    </rPh>
    <rPh sb="1" eb="3">
      <t>ヤクショク</t>
    </rPh>
    <rPh sb="3" eb="4">
      <t>メイ</t>
    </rPh>
    <rPh sb="5" eb="7">
      <t>ジョウキン</t>
    </rPh>
    <rPh sb="8" eb="11">
      <t>ヒジョウキン</t>
    </rPh>
    <rPh sb="12" eb="14">
      <t>フキ</t>
    </rPh>
    <rPh sb="15" eb="17">
      <t>ホウジン</t>
    </rPh>
    <rPh sb="17" eb="19">
      <t>ヤクイン</t>
    </rPh>
    <rPh sb="20" eb="22">
      <t>セイレイ</t>
    </rPh>
    <rPh sb="23" eb="25">
      <t>センニン</t>
    </rPh>
    <rPh sb="26" eb="29">
      <t>シュウニンビ</t>
    </rPh>
    <rPh sb="30" eb="32">
      <t>メイキ</t>
    </rPh>
    <phoneticPr fontId="4"/>
  </si>
  <si>
    <t>代表者・法人役員（監査役含む）・政令使用人・専任の宅地建物取引士</t>
    <rPh sb="0" eb="3">
      <t>ダイヒョウシャ</t>
    </rPh>
    <rPh sb="4" eb="6">
      <t>ホウジン</t>
    </rPh>
    <rPh sb="6" eb="8">
      <t>ヤクイン</t>
    </rPh>
    <rPh sb="9" eb="12">
      <t>カンサヤク</t>
    </rPh>
    <rPh sb="12" eb="13">
      <t>フク</t>
    </rPh>
    <rPh sb="16" eb="18">
      <t>セイレイ</t>
    </rPh>
    <rPh sb="18" eb="20">
      <t>シヨウ</t>
    </rPh>
    <rPh sb="20" eb="21">
      <t>ニン</t>
    </rPh>
    <rPh sb="22" eb="24">
      <t>センニン</t>
    </rPh>
    <rPh sb="25" eb="27">
      <t>タクチ</t>
    </rPh>
    <rPh sb="27" eb="29">
      <t>タテモノ</t>
    </rPh>
    <rPh sb="29" eb="31">
      <t>トリヒキ</t>
    </rPh>
    <rPh sb="31" eb="32">
      <t>シ</t>
    </rPh>
    <phoneticPr fontId="4"/>
  </si>
  <si>
    <t>平面図</t>
    <rPh sb="0" eb="3">
      <t>ヘイメンズ</t>
    </rPh>
    <phoneticPr fontId="4"/>
  </si>
  <si>
    <t>-</t>
  </si>
  <si>
    <t>報酬額表・業者票</t>
  </si>
  <si>
    <t>事務机・応対場所・電話機　　コピー機・パソコン</t>
  </si>
  <si>
    <t>事務所内部</t>
  </si>
  <si>
    <t>事務所入口　業者票</t>
  </si>
  <si>
    <t>別紙参照</t>
    <rPh sb="0" eb="2">
      <t>ベッシ</t>
    </rPh>
    <rPh sb="2" eb="4">
      <t>サンショウ</t>
    </rPh>
    <phoneticPr fontId="4"/>
  </si>
  <si>
    <t>建物全景</t>
  </si>
  <si>
    <t xml:space="preserve"> 事務所の写真</t>
  </si>
  <si>
    <t xml:space="preserve"> 事務所付近の地図</t>
  </si>
  <si>
    <t>賃貸契約書コピー、転貸の場合は承諾書等の添付、自己所有の確認できる書類</t>
    <rPh sb="0" eb="2">
      <t>チンタイ</t>
    </rPh>
    <rPh sb="2" eb="4">
      <t>ケイヤク</t>
    </rPh>
    <rPh sb="4" eb="5">
      <t>ショ</t>
    </rPh>
    <rPh sb="9" eb="11">
      <t>テンタイ</t>
    </rPh>
    <rPh sb="12" eb="14">
      <t>バアイ</t>
    </rPh>
    <rPh sb="15" eb="18">
      <t>ショウダクショ</t>
    </rPh>
    <rPh sb="18" eb="19">
      <t>トウ</t>
    </rPh>
    <rPh sb="20" eb="22">
      <t>テンプ</t>
    </rPh>
    <rPh sb="23" eb="25">
      <t>ジコ</t>
    </rPh>
    <rPh sb="25" eb="27">
      <t>ショユウ</t>
    </rPh>
    <rPh sb="28" eb="30">
      <t>カクニン</t>
    </rPh>
    <rPh sb="33" eb="35">
      <t>ショルイ</t>
    </rPh>
    <phoneticPr fontId="4"/>
  </si>
  <si>
    <t>申立書で代用可</t>
    <rPh sb="0" eb="3">
      <t>モウシタテショ</t>
    </rPh>
    <rPh sb="4" eb="6">
      <t>ダイヨウ</t>
    </rPh>
    <rPh sb="6" eb="7">
      <t>カ</t>
    </rPh>
    <phoneticPr fontId="4"/>
  </si>
  <si>
    <t xml:space="preserve"> 代表者の住民票抄本</t>
  </si>
  <si>
    <t xml:space="preserve"> 専任の宅地建物取引士の宅地建物取引士証の写し</t>
    <phoneticPr fontId="4"/>
  </si>
  <si>
    <t>法人役員以外で５０％超の株式所有者（大株主）は身分証明書の添付が必要</t>
    <rPh sb="0" eb="2">
      <t>ホウジン</t>
    </rPh>
    <rPh sb="2" eb="4">
      <t>ヤクイン</t>
    </rPh>
    <rPh sb="4" eb="6">
      <t>イガイ</t>
    </rPh>
    <rPh sb="10" eb="11">
      <t>コ</t>
    </rPh>
    <rPh sb="12" eb="14">
      <t>カブシキ</t>
    </rPh>
    <rPh sb="14" eb="17">
      <t>ショユウシャ</t>
    </rPh>
    <rPh sb="18" eb="21">
      <t>オオカブヌシ</t>
    </rPh>
    <rPh sb="23" eb="25">
      <t>ミブン</t>
    </rPh>
    <rPh sb="25" eb="28">
      <t>ショウメイショ</t>
    </rPh>
    <rPh sb="29" eb="31">
      <t>テンプ</t>
    </rPh>
    <rPh sb="32" eb="34">
      <t>ヒツヨウ</t>
    </rPh>
    <phoneticPr fontId="4"/>
  </si>
  <si>
    <t>株主又は出資者</t>
  </si>
  <si>
    <t>　　 　　　　 　 （第二面）</t>
  </si>
  <si>
    <t>該当者無くても添付</t>
    <phoneticPr fontId="4"/>
  </si>
  <si>
    <t>相談役及び顧問</t>
  </si>
  <si>
    <t xml:space="preserve"> 添付書類⑵　誓約書</t>
  </si>
  <si>
    <t>個人…暦年（1月1日～12月31日）に合わせ　直前５カ年分を記入</t>
    <rPh sb="3" eb="5">
      <t>レキネン</t>
    </rPh>
    <rPh sb="7" eb="8">
      <t>ガツ</t>
    </rPh>
    <rPh sb="9" eb="10">
      <t>ニチ</t>
    </rPh>
    <rPh sb="13" eb="14">
      <t>ガツ</t>
    </rPh>
    <rPh sb="16" eb="17">
      <t>ニチ</t>
    </rPh>
    <rPh sb="19" eb="20">
      <t>ア</t>
    </rPh>
    <rPh sb="23" eb="25">
      <t>チョクゼン</t>
    </rPh>
    <rPh sb="27" eb="28">
      <t>ネン</t>
    </rPh>
    <rPh sb="28" eb="29">
      <t>ブン</t>
    </rPh>
    <rPh sb="30" eb="32">
      <t>キニュウ</t>
    </rPh>
    <phoneticPr fontId="4"/>
  </si>
  <si>
    <t>　　　　　　〃</t>
  </si>
  <si>
    <t>　 　　　　　  　（第二面）</t>
  </si>
  <si>
    <t>法人…申請書提出時において確定している直前５カ年分の決算期について記入</t>
    <rPh sb="3" eb="6">
      <t>シンセイショ</t>
    </rPh>
    <rPh sb="6" eb="8">
      <t>テイシュツ</t>
    </rPh>
    <rPh sb="8" eb="9">
      <t>ジ</t>
    </rPh>
    <rPh sb="13" eb="15">
      <t>カクテイ</t>
    </rPh>
    <rPh sb="19" eb="21">
      <t>チョクゼン</t>
    </rPh>
    <rPh sb="23" eb="24">
      <t>ネン</t>
    </rPh>
    <rPh sb="24" eb="25">
      <t>ブン</t>
    </rPh>
    <rPh sb="26" eb="29">
      <t>ケッサンキ</t>
    </rPh>
    <rPh sb="33" eb="35">
      <t>キニュウ</t>
    </rPh>
    <phoneticPr fontId="4"/>
  </si>
  <si>
    <t>宅地建物取引業経歴書</t>
  </si>
  <si>
    <t xml:space="preserve"> 添付書類⑴ （第一面）</t>
  </si>
  <si>
    <t>県証紙　33,000円</t>
    <phoneticPr fontId="4"/>
  </si>
  <si>
    <t>収入証紙貼付欄</t>
  </si>
  <si>
    <t>　　　 　　　  　（第五面）</t>
  </si>
  <si>
    <t>専任の宅地建物取引士に関する事項（続き）</t>
  </si>
  <si>
    <t>　 　　　　　 　 （第四面）</t>
  </si>
  <si>
    <t>事務所・政令使用人・専任の宅地建物取引士に関する事項</t>
  </si>
  <si>
    <t>　 　　　　　 　 （第三面）</t>
  </si>
  <si>
    <t>役員に関する事項</t>
  </si>
  <si>
    <t>　 　　　　　 　 （第二面）</t>
  </si>
  <si>
    <t xml:space="preserve"> 免許申請書 （第一面）</t>
  </si>
  <si>
    <t>備　　　考</t>
  </si>
  <si>
    <t>書　類　の　名　称　等</t>
  </si>
  <si>
    <t>個人</t>
  </si>
  <si>
    <t>法人</t>
  </si>
  <si>
    <t>氏　　名</t>
    <rPh sb="0" eb="1">
      <t>シ</t>
    </rPh>
    <rPh sb="3" eb="4">
      <t>メイ</t>
    </rPh>
    <phoneticPr fontId="4"/>
  </si>
  <si>
    <t>兵庫県知事　殿</t>
    <rPh sb="0" eb="2">
      <t>ヒョウゴ</t>
    </rPh>
    <rPh sb="2" eb="5">
      <t>ケンチジ</t>
    </rPh>
    <rPh sb="6" eb="7">
      <t>ドノ</t>
    </rPh>
    <phoneticPr fontId="4"/>
  </si>
  <si>
    <t>理　　由　　書</t>
    <rPh sb="0" eb="1">
      <t>リ</t>
    </rPh>
    <rPh sb="3" eb="4">
      <t>ヨシ</t>
    </rPh>
    <rPh sb="6" eb="7">
      <t>ショ</t>
    </rPh>
    <phoneticPr fontId="4"/>
  </si>
  <si>
    <t>価額
(千円)</t>
    <rPh sb="0" eb="2">
      <t>カガク</t>
    </rPh>
    <rPh sb="4" eb="6">
      <t>センエン</t>
    </rPh>
    <phoneticPr fontId="4"/>
  </si>
  <si>
    <t>件数</t>
    <rPh sb="0" eb="2">
      <t>ケンスウ</t>
    </rPh>
    <phoneticPr fontId="4"/>
  </si>
  <si>
    <t>直近1年の期間は添付書類「貸借対照表及び損益計算書」、「所得税・法人税納税証明書」の期間と原則一致。注）更新書類提出月と決算月によりこれに限らず。</t>
    <rPh sb="0" eb="2">
      <t>チョッキン</t>
    </rPh>
    <rPh sb="3" eb="4">
      <t>ネン</t>
    </rPh>
    <rPh sb="5" eb="7">
      <t>キカン</t>
    </rPh>
    <rPh sb="8" eb="10">
      <t>テンプ</t>
    </rPh>
    <rPh sb="10" eb="12">
      <t>ショルイ</t>
    </rPh>
    <rPh sb="13" eb="15">
      <t>タイシャク</t>
    </rPh>
    <rPh sb="15" eb="18">
      <t>タイショウヒョウ</t>
    </rPh>
    <rPh sb="18" eb="19">
      <t>オヨ</t>
    </rPh>
    <rPh sb="20" eb="22">
      <t>ソンエキ</t>
    </rPh>
    <rPh sb="22" eb="25">
      <t>ケイサンショ</t>
    </rPh>
    <rPh sb="28" eb="31">
      <t>ショトクゼイ</t>
    </rPh>
    <rPh sb="32" eb="35">
      <t>ホウジンゼイ</t>
    </rPh>
    <rPh sb="35" eb="37">
      <t>ノウゼイ</t>
    </rPh>
    <rPh sb="37" eb="40">
      <t>ショウメイショ</t>
    </rPh>
    <rPh sb="42" eb="44">
      <t>キカン</t>
    </rPh>
    <rPh sb="45" eb="47">
      <t>ゲンソク</t>
    </rPh>
    <rPh sb="47" eb="49">
      <t>イッチ</t>
    </rPh>
    <rPh sb="50" eb="51">
      <t>チュウ</t>
    </rPh>
    <rPh sb="52" eb="54">
      <t>コウシン</t>
    </rPh>
    <rPh sb="54" eb="56">
      <t>ショルイ</t>
    </rPh>
    <rPh sb="56" eb="58">
      <t>テイシュツ</t>
    </rPh>
    <rPh sb="58" eb="59">
      <t>ツキ</t>
    </rPh>
    <rPh sb="60" eb="62">
      <t>ケッサン</t>
    </rPh>
    <rPh sb="62" eb="63">
      <t>ツキ</t>
    </rPh>
    <rPh sb="69" eb="70">
      <t>カギ</t>
    </rPh>
    <phoneticPr fontId="4"/>
  </si>
  <si>
    <t>　内容</t>
    <rPh sb="1" eb="3">
      <t>ナイヨウ</t>
    </rPh>
    <phoneticPr fontId="4"/>
  </si>
  <si>
    <t>免許更新時において確定している直前5年分の決算期について記入する。※実績が無い年度がある場合はその理由書（実績はないがその間も宅建業を営んでいた旨、ひな形別紙有）の提出が必要</t>
    <rPh sb="34" eb="36">
      <t>ジッセキ</t>
    </rPh>
    <rPh sb="37" eb="38">
      <t>ナ</t>
    </rPh>
    <rPh sb="39" eb="41">
      <t>ネンド</t>
    </rPh>
    <rPh sb="44" eb="46">
      <t>バアイ</t>
    </rPh>
    <rPh sb="49" eb="52">
      <t>リユウショ</t>
    </rPh>
    <rPh sb="53" eb="55">
      <t>ジッセキ</t>
    </rPh>
    <rPh sb="61" eb="62">
      <t>カン</t>
    </rPh>
    <rPh sb="63" eb="65">
      <t>タッケン</t>
    </rPh>
    <rPh sb="65" eb="66">
      <t>ギョウ</t>
    </rPh>
    <rPh sb="67" eb="68">
      <t>イトナ</t>
    </rPh>
    <rPh sb="72" eb="73">
      <t>ムネ</t>
    </rPh>
    <rPh sb="76" eb="77">
      <t>ガタ</t>
    </rPh>
    <rPh sb="77" eb="79">
      <t>ベッシ</t>
    </rPh>
    <rPh sb="79" eb="80">
      <t>アリ</t>
    </rPh>
    <rPh sb="82" eb="84">
      <t>テイシュツ</t>
    </rPh>
    <rPh sb="85" eb="87">
      <t>ヒツヨウ</t>
    </rPh>
    <phoneticPr fontId="4"/>
  </si>
  <si>
    <t>種類　</t>
    <rPh sb="0" eb="2">
      <t>シュルイ</t>
    </rPh>
    <phoneticPr fontId="4"/>
  </si>
  <si>
    <t>戸建て</t>
    <rPh sb="0" eb="2">
      <t>コダ</t>
    </rPh>
    <phoneticPr fontId="4"/>
  </si>
  <si>
    <t>宅地及び建物</t>
    <rPh sb="0" eb="2">
      <t>タクチ</t>
    </rPh>
    <rPh sb="2" eb="3">
      <t>オヨ</t>
    </rPh>
    <rPh sb="4" eb="6">
      <t>タテモノ</t>
    </rPh>
    <phoneticPr fontId="4"/>
  </si>
  <si>
    <t>の１年間</t>
    <rPh sb="2" eb="4">
      <t>ネンカン</t>
    </rPh>
    <phoneticPr fontId="4"/>
  </si>
  <si>
    <t>マンション等</t>
    <rPh sb="5" eb="6">
      <t>トウ</t>
    </rPh>
    <phoneticPr fontId="4"/>
  </si>
  <si>
    <t>まで</t>
    <phoneticPr fontId="4"/>
  </si>
  <si>
    <t>宅地</t>
    <rPh sb="0" eb="2">
      <t>タクチ</t>
    </rPh>
    <phoneticPr fontId="4"/>
  </si>
  <si>
    <t>から</t>
    <phoneticPr fontId="4"/>
  </si>
  <si>
    <t>期　　間</t>
    <rPh sb="0" eb="1">
      <t>キ</t>
    </rPh>
    <rPh sb="3" eb="4">
      <t>アイダ</t>
    </rPh>
    <phoneticPr fontId="4"/>
  </si>
  <si>
    <t>事業の実績についての注意事項</t>
    <rPh sb="0" eb="2">
      <t>ジギョウ</t>
    </rPh>
    <rPh sb="3" eb="5">
      <t>ジッセキ</t>
    </rPh>
    <rPh sb="10" eb="12">
      <t>チュウイ</t>
    </rPh>
    <rPh sb="12" eb="14">
      <t>ジコウ</t>
    </rPh>
    <phoneticPr fontId="4"/>
  </si>
  <si>
    <t>宅地建物取引業経歴書</t>
    <rPh sb="0" eb="2">
      <t>タクチ</t>
    </rPh>
    <rPh sb="2" eb="4">
      <t>タテモノ</t>
    </rPh>
    <rPh sb="4" eb="7">
      <t>トリヒキギョウ</t>
    </rPh>
    <rPh sb="7" eb="10">
      <t>ケイレキショ</t>
    </rPh>
    <phoneticPr fontId="4"/>
  </si>
  <si>
    <t>（Ａ４）</t>
  </si>
  <si>
    <t>様式第二号（第１条の二関係）</t>
    <rPh sb="0" eb="2">
      <t>ヨウシキ</t>
    </rPh>
    <rPh sb="2" eb="3">
      <t>ダイ</t>
    </rPh>
    <rPh sb="3" eb="4">
      <t>ニ</t>
    </rPh>
    <rPh sb="4" eb="5">
      <t>ゴウ</t>
    </rPh>
    <rPh sb="6" eb="7">
      <t>ダイ</t>
    </rPh>
    <rPh sb="8" eb="9">
      <t>ジョウ</t>
    </rPh>
    <rPh sb="10" eb="11">
      <t>ニ</t>
    </rPh>
    <rPh sb="11" eb="13">
      <t>カンケイ</t>
    </rPh>
    <phoneticPr fontId="4"/>
  </si>
  <si>
    <t>備考</t>
    <rPh sb="0" eb="2">
      <t>ビコウ</t>
    </rPh>
    <phoneticPr fontId="4"/>
  </si>
  <si>
    <t>合計</t>
    <rPh sb="0" eb="2">
      <t>ゴウケイ</t>
    </rPh>
    <phoneticPr fontId="4"/>
  </si>
  <si>
    <t>宅地</t>
    <rPh sb="0" eb="1">
      <t>タク</t>
    </rPh>
    <rPh sb="1" eb="2">
      <t>チ</t>
    </rPh>
    <phoneticPr fontId="4"/>
  </si>
  <si>
    <t>交　　　換</t>
    <rPh sb="0" eb="1">
      <t>コウ</t>
    </rPh>
    <rPh sb="4" eb="5">
      <t>カン</t>
    </rPh>
    <phoneticPr fontId="4"/>
  </si>
  <si>
    <t>購　　　入</t>
    <rPh sb="0" eb="1">
      <t>コウ</t>
    </rPh>
    <rPh sb="4" eb="5">
      <t>イリ</t>
    </rPh>
    <phoneticPr fontId="4"/>
  </si>
  <si>
    <t>売　　　却</t>
    <rPh sb="0" eb="1">
      <t>バイ</t>
    </rPh>
    <rPh sb="4" eb="5">
      <t>キャク</t>
    </rPh>
    <phoneticPr fontId="4"/>
  </si>
  <si>
    <t>の１年間</t>
    <phoneticPr fontId="4"/>
  </si>
  <si>
    <t>　種 類</t>
    <rPh sb="1" eb="2">
      <t>シュ</t>
    </rPh>
    <rPh sb="3" eb="4">
      <t>タグイ</t>
    </rPh>
    <phoneticPr fontId="4"/>
  </si>
  <si>
    <t>期 間　</t>
    <rPh sb="0" eb="1">
      <t>キ</t>
    </rPh>
    <rPh sb="2" eb="3">
      <t>アイダ</t>
    </rPh>
    <phoneticPr fontId="4"/>
  </si>
  <si>
    <t>相談役・顧問</t>
    <rPh sb="0" eb="3">
      <t>ソウダンヤク</t>
    </rPh>
    <rPh sb="4" eb="6">
      <t>コモン</t>
    </rPh>
    <phoneticPr fontId="4"/>
  </si>
  <si>
    <t>該当者あり</t>
    <rPh sb="0" eb="3">
      <t>ガイトウシャ</t>
    </rPh>
    <phoneticPr fontId="4"/>
  </si>
  <si>
    <t>相談役・顧問</t>
    <rPh sb="0" eb="3">
      <t>ソウダンヤク</t>
    </rPh>
    <rPh sb="4" eb="6">
      <t>コモン</t>
    </rPh>
    <phoneticPr fontId="4"/>
  </si>
  <si>
    <t>専任の宅地建物取引士の宅地建物取引士証写し貼付欄（両面）</t>
    <rPh sb="0" eb="2">
      <t>センニン</t>
    </rPh>
    <rPh sb="3" eb="5">
      <t>タクチ</t>
    </rPh>
    <rPh sb="5" eb="7">
      <t>タテモノ</t>
    </rPh>
    <rPh sb="7" eb="9">
      <t>トリヒキ</t>
    </rPh>
    <rPh sb="9" eb="10">
      <t>シ</t>
    </rPh>
    <rPh sb="11" eb="13">
      <t>タクチ</t>
    </rPh>
    <rPh sb="13" eb="15">
      <t>タテモノ</t>
    </rPh>
    <rPh sb="15" eb="17">
      <t>トリヒキ</t>
    </rPh>
    <rPh sb="17" eb="18">
      <t>シ</t>
    </rPh>
    <rPh sb="18" eb="19">
      <t>ショウ</t>
    </rPh>
    <rPh sb="19" eb="20">
      <t>ウツ</t>
    </rPh>
    <rPh sb="21" eb="23">
      <t>ハリツケ</t>
    </rPh>
    <rPh sb="23" eb="24">
      <t>ラン</t>
    </rPh>
    <rPh sb="25" eb="27">
      <t>リョウメン</t>
    </rPh>
    <phoneticPr fontId="4"/>
  </si>
  <si>
    <t xml:space="preserve">3
</t>
    <phoneticPr fontId="4"/>
  </si>
  <si>
    <t>単位：円</t>
    <rPh sb="0" eb="2">
      <t>タンイ</t>
    </rPh>
    <rPh sb="3" eb="4">
      <t>エン</t>
    </rPh>
    <phoneticPr fontId="4"/>
  </si>
  <si>
    <t>住民票の提出に代えて「住民基本台帳ネットワークシステム」を使用することを希望します。</t>
    <rPh sb="0" eb="3">
      <t>ジュウミンヒョウ</t>
    </rPh>
    <rPh sb="4" eb="6">
      <t>テイシュツ</t>
    </rPh>
    <rPh sb="7" eb="8">
      <t>カ</t>
    </rPh>
    <rPh sb="11" eb="17">
      <t>ジュウミンキホンダイチョウ</t>
    </rPh>
    <rPh sb="29" eb="31">
      <t>シヨウ</t>
    </rPh>
    <rPh sb="36" eb="38">
      <t>キボウ</t>
    </rPh>
    <phoneticPr fontId="4"/>
  </si>
  <si>
    <t>　　　　申　立　書</t>
    <rPh sb="4" eb="5">
      <t>サル</t>
    </rPh>
    <rPh sb="6" eb="7">
      <t>タテ</t>
    </rPh>
    <rPh sb="8" eb="9">
      <t>ショ</t>
    </rPh>
    <phoneticPr fontId="4"/>
  </si>
  <si>
    <t>なお、「同居」とは、原則として同一建物であることとし、その他、たとえば、兼務先が道路を隔てて存在する場合は「別居」として扱います。</t>
    <rPh sb="4" eb="6">
      <t>ドウキョ</t>
    </rPh>
    <rPh sb="10" eb="12">
      <t>ゲンソク</t>
    </rPh>
    <rPh sb="15" eb="17">
      <t>ドウイツ</t>
    </rPh>
    <rPh sb="17" eb="19">
      <t>タテモノ</t>
    </rPh>
    <rPh sb="29" eb="30">
      <t>タ</t>
    </rPh>
    <rPh sb="36" eb="38">
      <t>ケンム</t>
    </rPh>
    <rPh sb="38" eb="39">
      <t>サキ</t>
    </rPh>
    <rPh sb="40" eb="42">
      <t>ドウロ</t>
    </rPh>
    <rPh sb="43" eb="44">
      <t>ヘダ</t>
    </rPh>
    <rPh sb="46" eb="48">
      <t>ソンザイ</t>
    </rPh>
    <rPh sb="50" eb="52">
      <t>バアイ</t>
    </rPh>
    <rPh sb="54" eb="56">
      <t>ベッキョ</t>
    </rPh>
    <rPh sb="60" eb="61">
      <t>アツカ</t>
    </rPh>
    <phoneticPr fontId="4"/>
  </si>
  <si>
    <t>勤務状況、従業員数等を調査の上判断することとなる。</t>
    <rPh sb="0" eb="2">
      <t>キンム</t>
    </rPh>
    <rPh sb="2" eb="4">
      <t>ジョウキョウ</t>
    </rPh>
    <rPh sb="5" eb="8">
      <t>ジュウギョウイン</t>
    </rPh>
    <rPh sb="8" eb="9">
      <t>スウ</t>
    </rPh>
    <rPh sb="9" eb="10">
      <t>トウ</t>
    </rPh>
    <rPh sb="11" eb="13">
      <t>チョウサ</t>
    </rPh>
    <rPh sb="14" eb="15">
      <t>ウエ</t>
    </rPh>
    <rPh sb="15" eb="17">
      <t>ハンダン</t>
    </rPh>
    <phoneticPr fontId="4"/>
  </si>
  <si>
    <t>▲：</t>
    <phoneticPr fontId="4"/>
  </si>
  <si>
    <t>兼務する職業の勤務形態にかかわらず専任性は認めません。</t>
    <rPh sb="0" eb="2">
      <t>ケンム</t>
    </rPh>
    <rPh sb="4" eb="6">
      <t>ショクギョウ</t>
    </rPh>
    <rPh sb="7" eb="9">
      <t>キンム</t>
    </rPh>
    <rPh sb="9" eb="11">
      <t>ケイタイ</t>
    </rPh>
    <rPh sb="17" eb="19">
      <t>センニン</t>
    </rPh>
    <rPh sb="19" eb="20">
      <t>セイ</t>
    </rPh>
    <rPh sb="21" eb="22">
      <t>ミト</t>
    </rPh>
    <phoneticPr fontId="4"/>
  </si>
  <si>
    <r>
      <rPr>
        <sz val="14"/>
        <color theme="1"/>
        <rFont val="ＭＳ 明朝"/>
        <family val="1"/>
        <charset val="128"/>
      </rPr>
      <t>×</t>
    </r>
    <r>
      <rPr>
        <sz val="12"/>
        <color theme="1"/>
        <rFont val="ＭＳ 明朝"/>
        <family val="1"/>
        <charset val="128"/>
      </rPr>
      <t>：</t>
    </r>
    <phoneticPr fontId="4"/>
  </si>
  <si>
    <t>免許業者内で兼務する場合、兼務する場所が宅建業と同一である場合にのみ専任性を認めます。ほかの法人に勤務する場合は、勤務先が非常勤であることが明らかである場合にのみ専任性を認めます。</t>
    <rPh sb="0" eb="2">
      <t>メンキョ</t>
    </rPh>
    <rPh sb="2" eb="4">
      <t>ギョウシャ</t>
    </rPh>
    <rPh sb="4" eb="5">
      <t>ナイ</t>
    </rPh>
    <rPh sb="6" eb="8">
      <t>ケンム</t>
    </rPh>
    <rPh sb="10" eb="12">
      <t>バアイ</t>
    </rPh>
    <rPh sb="13" eb="15">
      <t>ケンム</t>
    </rPh>
    <rPh sb="17" eb="19">
      <t>バショ</t>
    </rPh>
    <rPh sb="20" eb="22">
      <t>タッケン</t>
    </rPh>
    <rPh sb="22" eb="23">
      <t>ギョウ</t>
    </rPh>
    <rPh sb="24" eb="26">
      <t>ドウイツ</t>
    </rPh>
    <rPh sb="29" eb="31">
      <t>バアイ</t>
    </rPh>
    <rPh sb="34" eb="36">
      <t>センニン</t>
    </rPh>
    <rPh sb="36" eb="37">
      <t>セイ</t>
    </rPh>
    <rPh sb="38" eb="39">
      <t>ミト</t>
    </rPh>
    <rPh sb="46" eb="48">
      <t>ホウジン</t>
    </rPh>
    <rPh sb="49" eb="51">
      <t>キンム</t>
    </rPh>
    <rPh sb="53" eb="55">
      <t>バアイ</t>
    </rPh>
    <rPh sb="57" eb="60">
      <t>キンムサキ</t>
    </rPh>
    <rPh sb="61" eb="64">
      <t>ヒジョウキン</t>
    </rPh>
    <rPh sb="70" eb="71">
      <t>アキ</t>
    </rPh>
    <rPh sb="76" eb="78">
      <t>バアイ</t>
    </rPh>
    <rPh sb="81" eb="83">
      <t>センニン</t>
    </rPh>
    <rPh sb="83" eb="84">
      <t>セイ</t>
    </rPh>
    <rPh sb="85" eb="86">
      <t>ミト</t>
    </rPh>
    <phoneticPr fontId="4"/>
  </si>
  <si>
    <t>△：</t>
    <phoneticPr fontId="4"/>
  </si>
  <si>
    <t>免許業者と同居する場合にのみ、専任性を認めます。免許後に同居できなくなった場合は、専任の取引主任士を交代する必要があります。</t>
    <rPh sb="0" eb="2">
      <t>メンキョ</t>
    </rPh>
    <rPh sb="2" eb="4">
      <t>ギョウシャ</t>
    </rPh>
    <rPh sb="5" eb="7">
      <t>ドウキョ</t>
    </rPh>
    <rPh sb="9" eb="11">
      <t>バアイ</t>
    </rPh>
    <rPh sb="15" eb="17">
      <t>センニン</t>
    </rPh>
    <rPh sb="17" eb="18">
      <t>セイ</t>
    </rPh>
    <rPh sb="19" eb="20">
      <t>ミト</t>
    </rPh>
    <rPh sb="24" eb="26">
      <t>メンキョ</t>
    </rPh>
    <rPh sb="26" eb="27">
      <t>ゴ</t>
    </rPh>
    <rPh sb="28" eb="30">
      <t>ドウキョ</t>
    </rPh>
    <rPh sb="37" eb="39">
      <t>バアイ</t>
    </rPh>
    <rPh sb="41" eb="43">
      <t>センニン</t>
    </rPh>
    <rPh sb="44" eb="46">
      <t>トリヒキ</t>
    </rPh>
    <rPh sb="46" eb="48">
      <t>シュニン</t>
    </rPh>
    <rPh sb="48" eb="49">
      <t>シ</t>
    </rPh>
    <rPh sb="50" eb="52">
      <t>コウタイ</t>
    </rPh>
    <rPh sb="54" eb="56">
      <t>ヒツヨウ</t>
    </rPh>
    <phoneticPr fontId="4"/>
  </si>
  <si>
    <t>（注）〇：</t>
    <rPh sb="1" eb="2">
      <t>チュウ</t>
    </rPh>
    <phoneticPr fontId="4"/>
  </si>
  <si>
    <t>※この基準表は絶対的なものではないので、個々具体的に検討、判断する必要があり、最終決定は県の見解によります。</t>
    <rPh sb="39" eb="41">
      <t>サイシュウ</t>
    </rPh>
    <rPh sb="41" eb="43">
      <t>ケッテイ</t>
    </rPh>
    <rPh sb="44" eb="45">
      <t>ケン</t>
    </rPh>
    <rPh sb="46" eb="48">
      <t>ケンカイ</t>
    </rPh>
    <phoneticPr fontId="4"/>
  </si>
  <si>
    <t>×</t>
    <phoneticPr fontId="4"/>
  </si>
  <si>
    <t>使用人</t>
    <rPh sb="0" eb="2">
      <t>シヨウ</t>
    </rPh>
    <rPh sb="2" eb="3">
      <t>ニン</t>
    </rPh>
    <phoneticPr fontId="4"/>
  </si>
  <si>
    <t>常勤役員は×</t>
    <rPh sb="0" eb="2">
      <t>ジョウキン</t>
    </rPh>
    <rPh sb="2" eb="4">
      <t>ヤクイン</t>
    </rPh>
    <phoneticPr fontId="4"/>
  </si>
  <si>
    <t>△</t>
    <phoneticPr fontId="4"/>
  </si>
  <si>
    <t>役員</t>
    <rPh sb="0" eb="2">
      <t>ヤクイン</t>
    </rPh>
    <phoneticPr fontId="4"/>
  </si>
  <si>
    <t>代表者</t>
    <rPh sb="0" eb="3">
      <t>ダイヒョウシャ</t>
    </rPh>
    <phoneticPr fontId="4"/>
  </si>
  <si>
    <t>他法人</t>
    <rPh sb="0" eb="1">
      <t>タ</t>
    </rPh>
    <rPh sb="1" eb="3">
      <t>ホウジン</t>
    </rPh>
    <phoneticPr fontId="4"/>
  </si>
  <si>
    <t>（注）▲参照</t>
    <rPh sb="1" eb="2">
      <t>チュウ</t>
    </rPh>
    <rPh sb="4" eb="6">
      <t>サンショウ</t>
    </rPh>
    <phoneticPr fontId="4"/>
  </si>
  <si>
    <t>国会議員</t>
    <rPh sb="0" eb="2">
      <t>コッカイ</t>
    </rPh>
    <rPh sb="2" eb="4">
      <t>ギイン</t>
    </rPh>
    <phoneticPr fontId="4"/>
  </si>
  <si>
    <t>地方公共団体の議員</t>
    <rPh sb="0" eb="2">
      <t>チホウ</t>
    </rPh>
    <rPh sb="2" eb="4">
      <t>コウキョウ</t>
    </rPh>
    <rPh sb="4" eb="6">
      <t>ダンタイ</t>
    </rPh>
    <rPh sb="7" eb="9">
      <t>ギイン</t>
    </rPh>
    <phoneticPr fontId="4"/>
  </si>
  <si>
    <t>学生</t>
    <rPh sb="0" eb="2">
      <t>ガクセイ</t>
    </rPh>
    <phoneticPr fontId="4"/>
  </si>
  <si>
    <t>他の法人に勤務等</t>
    <rPh sb="0" eb="1">
      <t>タ</t>
    </rPh>
    <rPh sb="2" eb="4">
      <t>ホウジン</t>
    </rPh>
    <rPh sb="5" eb="7">
      <t>キンム</t>
    </rPh>
    <rPh sb="7" eb="8">
      <t>トウ</t>
    </rPh>
    <phoneticPr fontId="4"/>
  </si>
  <si>
    <t>小売業・飲食業等</t>
    <rPh sb="0" eb="3">
      <t>コウリギョウ</t>
    </rPh>
    <rPh sb="4" eb="7">
      <t>インショクギョウ</t>
    </rPh>
    <rPh sb="7" eb="8">
      <t>トウ</t>
    </rPh>
    <phoneticPr fontId="4"/>
  </si>
  <si>
    <t>土地家屋調査士</t>
    <rPh sb="0" eb="2">
      <t>トチ</t>
    </rPh>
    <rPh sb="2" eb="4">
      <t>カオク</t>
    </rPh>
    <rPh sb="4" eb="7">
      <t>チョウサシ</t>
    </rPh>
    <phoneticPr fontId="4"/>
  </si>
  <si>
    <t>司法書士</t>
    <rPh sb="0" eb="2">
      <t>シホウ</t>
    </rPh>
    <rPh sb="2" eb="4">
      <t>ショシ</t>
    </rPh>
    <phoneticPr fontId="4"/>
  </si>
  <si>
    <t>行政書士</t>
    <rPh sb="0" eb="2">
      <t>ギョウセイ</t>
    </rPh>
    <rPh sb="2" eb="4">
      <t>ショシ</t>
    </rPh>
    <phoneticPr fontId="4"/>
  </si>
  <si>
    <t>自営業　　別居</t>
    <rPh sb="0" eb="3">
      <t>ジエイギョウ</t>
    </rPh>
    <rPh sb="5" eb="7">
      <t>ベッキョ</t>
    </rPh>
    <phoneticPr fontId="4"/>
  </si>
  <si>
    <t>〇</t>
    <phoneticPr fontId="4"/>
  </si>
  <si>
    <t>自営業　　同居</t>
    <rPh sb="0" eb="3">
      <t>ジエイギョウ</t>
    </rPh>
    <rPh sb="5" eb="7">
      <t>ドウキョ</t>
    </rPh>
    <phoneticPr fontId="4"/>
  </si>
  <si>
    <t>宅建業以外の業種との兼務</t>
    <rPh sb="0" eb="2">
      <t>タッケン</t>
    </rPh>
    <rPh sb="2" eb="3">
      <t>ギョウ</t>
    </rPh>
    <rPh sb="3" eb="5">
      <t>イガイ</t>
    </rPh>
    <rPh sb="6" eb="8">
      <t>ギョウシュ</t>
    </rPh>
    <rPh sb="10" eb="12">
      <t>ケンム</t>
    </rPh>
    <phoneticPr fontId="4"/>
  </si>
  <si>
    <t>建設業法上の専任の技術者</t>
    <rPh sb="0" eb="3">
      <t>ケンセツギョウ</t>
    </rPh>
    <rPh sb="3" eb="4">
      <t>ホウ</t>
    </rPh>
    <rPh sb="4" eb="5">
      <t>ジョウ</t>
    </rPh>
    <rPh sb="6" eb="8">
      <t>センニン</t>
    </rPh>
    <rPh sb="9" eb="12">
      <t>ギジュツシャ</t>
    </rPh>
    <phoneticPr fontId="4"/>
  </si>
  <si>
    <t>建築士事務所の管理建築士</t>
    <rPh sb="0" eb="3">
      <t>ケンチクシ</t>
    </rPh>
    <rPh sb="3" eb="5">
      <t>ジム</t>
    </rPh>
    <rPh sb="5" eb="6">
      <t>ショ</t>
    </rPh>
    <rPh sb="7" eb="9">
      <t>カンリ</t>
    </rPh>
    <rPh sb="9" eb="12">
      <t>ケンチクシ</t>
    </rPh>
    <phoneticPr fontId="4"/>
  </si>
  <si>
    <t>同一法人</t>
    <rPh sb="0" eb="2">
      <t>ドウイツ</t>
    </rPh>
    <rPh sb="2" eb="4">
      <t>ホウジン</t>
    </rPh>
    <phoneticPr fontId="4"/>
  </si>
  <si>
    <t>備　考</t>
    <rPh sb="0" eb="1">
      <t>ビ</t>
    </rPh>
    <rPh sb="2" eb="3">
      <t>コウ</t>
    </rPh>
    <phoneticPr fontId="4"/>
  </si>
  <si>
    <t>専任性の認否</t>
    <rPh sb="0" eb="2">
      <t>センニン</t>
    </rPh>
    <rPh sb="2" eb="3">
      <t>セイ</t>
    </rPh>
    <rPh sb="4" eb="6">
      <t>ニンピ</t>
    </rPh>
    <phoneticPr fontId="4"/>
  </si>
  <si>
    <t>兼 務 す る 職 業 等</t>
    <rPh sb="0" eb="1">
      <t>ケン</t>
    </rPh>
    <rPh sb="2" eb="3">
      <t>ツトム</t>
    </rPh>
    <rPh sb="8" eb="9">
      <t>ショク</t>
    </rPh>
    <rPh sb="10" eb="11">
      <t>ギョウ</t>
    </rPh>
    <rPh sb="12" eb="13">
      <t>トウ</t>
    </rPh>
    <phoneticPr fontId="4"/>
  </si>
  <si>
    <t>職　　歴</t>
    <rPh sb="0" eb="1">
      <t>ショク</t>
    </rPh>
    <rPh sb="3" eb="4">
      <t>レキ</t>
    </rPh>
    <phoneticPr fontId="4"/>
  </si>
  <si>
    <t>職　　名</t>
    <rPh sb="0" eb="1">
      <t>ショク</t>
    </rPh>
    <rPh sb="3" eb="4">
      <t>メイ</t>
    </rPh>
    <phoneticPr fontId="4"/>
  </si>
  <si>
    <t>　　年　　月　　日</t>
    <rPh sb="2" eb="3">
      <t>ネン</t>
    </rPh>
    <rPh sb="5" eb="6">
      <t>ツキ</t>
    </rPh>
    <rPh sb="8" eb="9">
      <t>ニチ</t>
    </rPh>
    <phoneticPr fontId="4"/>
  </si>
  <si>
    <t>(ﾌﾘｶﾞﾅ)
氏　　名</t>
    <rPh sb="8" eb="9">
      <t>　</t>
    </rPh>
    <phoneticPr fontId="4"/>
  </si>
  <si>
    <t>　　　代表者の常勤性、専任性に問題がない旨の内容</t>
    <rPh sb="3" eb="6">
      <t>ダイヒョウシャ</t>
    </rPh>
    <rPh sb="7" eb="9">
      <t>ジョウキン</t>
    </rPh>
    <rPh sb="9" eb="10">
      <t>セイ</t>
    </rPh>
    <rPh sb="11" eb="13">
      <t>センニン</t>
    </rPh>
    <rPh sb="13" eb="14">
      <t>セイ</t>
    </rPh>
    <rPh sb="15" eb="17">
      <t>モンダイ</t>
    </rPh>
    <rPh sb="20" eb="21">
      <t>ムネ</t>
    </rPh>
    <rPh sb="22" eb="24">
      <t>ナイヨウ</t>
    </rPh>
    <phoneticPr fontId="4"/>
  </si>
  <si>
    <t>住　　所</t>
    <phoneticPr fontId="4"/>
  </si>
  <si>
    <t>兵庫県知事　殿</t>
    <rPh sb="0" eb="3">
      <t>ヒョウゴケン</t>
    </rPh>
    <rPh sb="6" eb="7">
      <t>ドノ</t>
    </rPh>
    <phoneticPr fontId="4"/>
  </si>
  <si>
    <t>理　由　書</t>
    <rPh sb="0" eb="1">
      <t>リ</t>
    </rPh>
    <rPh sb="2" eb="3">
      <t>ヨシ</t>
    </rPh>
    <rPh sb="4" eb="5">
      <t>ショ</t>
    </rPh>
    <phoneticPr fontId="4"/>
  </si>
  <si>
    <t>　　　現在に至る</t>
    <rPh sb="3" eb="5">
      <t>ゲンザイ</t>
    </rPh>
    <rPh sb="6" eb="7">
      <t>イタ</t>
    </rPh>
    <phoneticPr fontId="4"/>
  </si>
  <si>
    <t>　同社　　専任の宅地建物取引士　就任</t>
    <rPh sb="1" eb="3">
      <t>ドウシャ</t>
    </rPh>
    <rPh sb="5" eb="7">
      <t>センニン</t>
    </rPh>
    <rPh sb="8" eb="10">
      <t>タクチ</t>
    </rPh>
    <rPh sb="10" eb="12">
      <t>タテモノ</t>
    </rPh>
    <rPh sb="12" eb="14">
      <t>トリヒキ</t>
    </rPh>
    <rPh sb="14" eb="15">
      <t>シ</t>
    </rPh>
    <rPh sb="16" eb="18">
      <t>シュウニン</t>
    </rPh>
    <phoneticPr fontId="4"/>
  </si>
  <si>
    <t>宅建(株)　代表取締役（常勤）就任</t>
    <rPh sb="0" eb="2">
      <t>タッケン</t>
    </rPh>
    <rPh sb="2" eb="5">
      <t>カブ</t>
    </rPh>
    <rPh sb="6" eb="8">
      <t>ダイヒョウ</t>
    </rPh>
    <rPh sb="8" eb="11">
      <t>トリシマリヤク</t>
    </rPh>
    <rPh sb="12" eb="14">
      <t>ジョウキン</t>
    </rPh>
    <rPh sb="15" eb="17">
      <t>シュウニン</t>
    </rPh>
    <phoneticPr fontId="4"/>
  </si>
  <si>
    <t>　　同社　　　取締役（非常勤）　　　</t>
    <rPh sb="2" eb="4">
      <t>ドウシャ</t>
    </rPh>
    <rPh sb="7" eb="10">
      <t>トリシマリヤク</t>
    </rPh>
    <rPh sb="11" eb="14">
      <t>ヒジョウキン</t>
    </rPh>
    <phoneticPr fontId="4"/>
  </si>
  <si>
    <t>宅建商事(株)　取締役（常勤）</t>
    <rPh sb="0" eb="2">
      <t>タッケン</t>
    </rPh>
    <rPh sb="2" eb="4">
      <t>ショウジ</t>
    </rPh>
    <rPh sb="4" eb="7">
      <t>カブ</t>
    </rPh>
    <rPh sb="8" eb="11">
      <t>トリシマリヤク</t>
    </rPh>
    <rPh sb="12" eb="14">
      <t>ジョウキン</t>
    </rPh>
    <phoneticPr fontId="4"/>
  </si>
  <si>
    <t>無職</t>
    <rPh sb="0" eb="2">
      <t>ムショク</t>
    </rPh>
    <phoneticPr fontId="4"/>
  </si>
  <si>
    <t>〇〇商会(株)　営業</t>
    <rPh sb="2" eb="4">
      <t>ショウカイ</t>
    </rPh>
    <rPh sb="4" eb="7">
      <t>カブ</t>
    </rPh>
    <rPh sb="8" eb="10">
      <t>エイギョウ</t>
    </rPh>
    <phoneticPr fontId="4"/>
  </si>
  <si>
    <t>兵庫〇〇〇〇〇</t>
    <rPh sb="0" eb="2">
      <t>ヒョウゴ</t>
    </rPh>
    <phoneticPr fontId="4"/>
  </si>
  <si>
    <t>代表取締役(常勤）、専任取引士</t>
    <rPh sb="0" eb="2">
      <t>ダイヒョウ</t>
    </rPh>
    <rPh sb="2" eb="5">
      <t>トリシマリヤク</t>
    </rPh>
    <rPh sb="6" eb="8">
      <t>ジョウキン</t>
    </rPh>
    <rPh sb="10" eb="12">
      <t>センニン</t>
    </rPh>
    <rPh sb="12" eb="14">
      <t>トリヒキ</t>
    </rPh>
    <rPh sb="14" eb="15">
      <t>シ</t>
    </rPh>
    <phoneticPr fontId="4"/>
  </si>
  <si>
    <t>宅建　一郎</t>
    <rPh sb="0" eb="2">
      <t>タッケン</t>
    </rPh>
    <rPh sb="3" eb="5">
      <t>イチロウ</t>
    </rPh>
    <phoneticPr fontId="4"/>
  </si>
  <si>
    <t>昭和〇〇年〇月〇日</t>
    <rPh sb="0" eb="1">
      <t>ショウワ</t>
    </rPh>
    <rPh sb="3" eb="4">
      <t>ネン</t>
    </rPh>
    <rPh sb="5" eb="6">
      <t>ツキ</t>
    </rPh>
    <rPh sb="7" eb="8">
      <t>ニチ</t>
    </rPh>
    <phoneticPr fontId="4"/>
  </si>
  <si>
    <t>タッケン　イチロウ</t>
    <phoneticPr fontId="4"/>
  </si>
  <si>
    <t>（〇〇〇）〇〇〇-〇〇〇〇</t>
    <phoneticPr fontId="4"/>
  </si>
  <si>
    <t>神戸市須磨区〇〇町〇丁目〇-〇-〇〇〇</t>
    <rPh sb="0" eb="3">
      <t>コウベシ</t>
    </rPh>
    <rPh sb="3" eb="6">
      <t>スマク</t>
    </rPh>
    <rPh sb="8" eb="9">
      <t>チョウ</t>
    </rPh>
    <rPh sb="10" eb="12">
      <t>チョウメ</t>
    </rPh>
    <phoneticPr fontId="4"/>
  </si>
  <si>
    <t>　　　　　してください。</t>
    <phoneticPr fontId="4"/>
  </si>
  <si>
    <t>　　　　●新規申請の場合には、上の写真と写す角度を違えたものをもう１枚貼付</t>
    <rPh sb="5" eb="7">
      <t>シンキ</t>
    </rPh>
    <rPh sb="7" eb="9">
      <t>シンセイ</t>
    </rPh>
    <rPh sb="10" eb="12">
      <t>バアイ</t>
    </rPh>
    <rPh sb="15" eb="16">
      <t>ウエ</t>
    </rPh>
    <rPh sb="17" eb="19">
      <t>シャシン</t>
    </rPh>
    <rPh sb="20" eb="21">
      <t>ウツ</t>
    </rPh>
    <rPh sb="22" eb="24">
      <t>カクド</t>
    </rPh>
    <rPh sb="25" eb="26">
      <t>チガ</t>
    </rPh>
    <rPh sb="33" eb="35">
      <t>イチマイ</t>
    </rPh>
    <rPh sb="35" eb="36">
      <t>ハ</t>
    </rPh>
    <rPh sb="36" eb="37">
      <t>フ</t>
    </rPh>
    <phoneticPr fontId="4"/>
  </si>
  <si>
    <t>　　　　　ことが識別でき、報酬額表の内容が読み取れるものにしてください。</t>
    <rPh sb="8" eb="10">
      <t>シキベツ</t>
    </rPh>
    <rPh sb="13" eb="15">
      <t>ホウシュウ</t>
    </rPh>
    <rPh sb="15" eb="16">
      <t>ガク</t>
    </rPh>
    <rPh sb="16" eb="17">
      <t>ヒョウ</t>
    </rPh>
    <rPh sb="18" eb="20">
      <t>ナイヨウ</t>
    </rPh>
    <rPh sb="21" eb="22">
      <t>ヨ</t>
    </rPh>
    <rPh sb="23" eb="24">
      <t>ト</t>
    </rPh>
    <phoneticPr fontId="4"/>
  </si>
  <si>
    <t>　　　　●更新申請の場合、事務所内部の見易い場所に報酬額表の掲示されている</t>
    <rPh sb="5" eb="7">
      <t>コウシン</t>
    </rPh>
    <rPh sb="7" eb="9">
      <t>シンセイ</t>
    </rPh>
    <rPh sb="10" eb="12">
      <t>バアイ</t>
    </rPh>
    <rPh sb="13" eb="15">
      <t>ジム</t>
    </rPh>
    <rPh sb="15" eb="16">
      <t>ショ</t>
    </rPh>
    <rPh sb="16" eb="18">
      <t>ナイブ</t>
    </rPh>
    <rPh sb="19" eb="21">
      <t>ミヤス</t>
    </rPh>
    <rPh sb="22" eb="24">
      <t>バショ</t>
    </rPh>
    <rPh sb="25" eb="27">
      <t>ホウシュウ</t>
    </rPh>
    <rPh sb="27" eb="28">
      <t>ガク</t>
    </rPh>
    <rPh sb="28" eb="29">
      <t>ヒョウ</t>
    </rPh>
    <rPh sb="30" eb="32">
      <t>ケイジ</t>
    </rPh>
    <phoneticPr fontId="4"/>
  </si>
  <si>
    <t>事　　務　　所　　内　　部</t>
    <rPh sb="0" eb="1">
      <t>コト</t>
    </rPh>
    <rPh sb="3" eb="4">
      <t>ツトム</t>
    </rPh>
    <rPh sb="6" eb="7">
      <t>ショ</t>
    </rPh>
    <rPh sb="9" eb="10">
      <t>ナイ</t>
    </rPh>
    <rPh sb="12" eb="13">
      <t>ブ</t>
    </rPh>
    <phoneticPr fontId="4"/>
  </si>
  <si>
    <t>（内　部）</t>
    <rPh sb="1" eb="2">
      <t>ナイ</t>
    </rPh>
    <rPh sb="3" eb="4">
      <t>ブ</t>
    </rPh>
    <phoneticPr fontId="4"/>
  </si>
  <si>
    <t>　　　　を別紙に貼付して、平面図と共にこの頁の次に添付してください。</t>
    <rPh sb="5" eb="7">
      <t>ベッシ</t>
    </rPh>
    <rPh sb="8" eb="9">
      <t>ハ</t>
    </rPh>
    <rPh sb="9" eb="10">
      <t>フ</t>
    </rPh>
    <rPh sb="13" eb="16">
      <t>ヘイメンズ</t>
    </rPh>
    <rPh sb="17" eb="18">
      <t>トモ</t>
    </rPh>
    <rPh sb="21" eb="22">
      <t>ページ</t>
    </rPh>
    <rPh sb="23" eb="24">
      <t>ツギ</t>
    </rPh>
    <rPh sb="25" eb="27">
      <t>テンプ</t>
    </rPh>
    <phoneticPr fontId="4"/>
  </si>
  <si>
    <t>　　　　ることができ、その部屋は居住の用には一切使用してないことがわかるもの</t>
    <rPh sb="13" eb="15">
      <t>ヘヤ</t>
    </rPh>
    <rPh sb="16" eb="18">
      <t>キョジュウ</t>
    </rPh>
    <rPh sb="19" eb="20">
      <t>ヨウ</t>
    </rPh>
    <rPh sb="22" eb="24">
      <t>イッサイ</t>
    </rPh>
    <rPh sb="24" eb="26">
      <t>シヨウ</t>
    </rPh>
    <phoneticPr fontId="4"/>
  </si>
  <si>
    <t>　　　●住居の一室を事務所として使用する場合は、居室部分を通らずに事務所に入</t>
    <rPh sb="4" eb="6">
      <t>ジュウキョ</t>
    </rPh>
    <rPh sb="7" eb="9">
      <t>イッシツ</t>
    </rPh>
    <rPh sb="10" eb="12">
      <t>ジム</t>
    </rPh>
    <rPh sb="12" eb="13">
      <t>ショ</t>
    </rPh>
    <rPh sb="16" eb="18">
      <t>シヨウ</t>
    </rPh>
    <rPh sb="20" eb="22">
      <t>バアイ</t>
    </rPh>
    <rPh sb="24" eb="26">
      <t>キョシツ</t>
    </rPh>
    <rPh sb="26" eb="28">
      <t>ブブン</t>
    </rPh>
    <rPh sb="29" eb="30">
      <t>トオ</t>
    </rPh>
    <rPh sb="33" eb="35">
      <t>ジム</t>
    </rPh>
    <rPh sb="35" eb="36">
      <t>ショ</t>
    </rPh>
    <rPh sb="37" eb="38">
      <t>ハイ</t>
    </rPh>
    <phoneticPr fontId="4"/>
  </si>
  <si>
    <t>　　　　て平面図と共にこの頁の次に添付してください。</t>
    <rPh sb="5" eb="8">
      <t>ヘイメンズ</t>
    </rPh>
    <rPh sb="9" eb="10">
      <t>トモ</t>
    </rPh>
    <rPh sb="13" eb="14">
      <t>ページ</t>
    </rPh>
    <rPh sb="15" eb="16">
      <t>ツギ</t>
    </rPh>
    <rPh sb="17" eb="19">
      <t>テンプ</t>
    </rPh>
    <phoneticPr fontId="4"/>
  </si>
  <si>
    <t>　　　　の事務所を通らずに事務所に直接入れることがわかる写真を、別紙に貼付し</t>
    <rPh sb="5" eb="7">
      <t>ジム</t>
    </rPh>
    <rPh sb="7" eb="8">
      <t>ショ</t>
    </rPh>
    <rPh sb="9" eb="10">
      <t>トオ</t>
    </rPh>
    <rPh sb="13" eb="15">
      <t>ジム</t>
    </rPh>
    <rPh sb="15" eb="16">
      <t>ショ</t>
    </rPh>
    <rPh sb="17" eb="19">
      <t>チョクセツ</t>
    </rPh>
    <rPh sb="19" eb="20">
      <t>ハイ</t>
    </rPh>
    <rPh sb="28" eb="30">
      <t>シャシン</t>
    </rPh>
    <rPh sb="32" eb="34">
      <t>ベッシ</t>
    </rPh>
    <rPh sb="35" eb="36">
      <t>ハ</t>
    </rPh>
    <rPh sb="36" eb="37">
      <t>フ</t>
    </rPh>
    <phoneticPr fontId="4"/>
  </si>
  <si>
    <t>　　　●1つの部屋に他の法人等と同居している場合には間仕切等がされており、他</t>
    <rPh sb="7" eb="9">
      <t>ヘヤ</t>
    </rPh>
    <rPh sb="10" eb="11">
      <t>ホカ</t>
    </rPh>
    <rPh sb="12" eb="14">
      <t>ホウジン</t>
    </rPh>
    <rPh sb="14" eb="15">
      <t>トウ</t>
    </rPh>
    <rPh sb="16" eb="18">
      <t>ドウキョ</t>
    </rPh>
    <rPh sb="22" eb="24">
      <t>バアイ</t>
    </rPh>
    <rPh sb="26" eb="29">
      <t>マジキリ</t>
    </rPh>
    <rPh sb="29" eb="30">
      <t>トウ</t>
    </rPh>
    <rPh sb="37" eb="38">
      <t>ホカ</t>
    </rPh>
    <phoneticPr fontId="4"/>
  </si>
  <si>
    <t>　　　　全体のわかる写真としてください。</t>
    <rPh sb="4" eb="6">
      <t>ゼンタイ</t>
    </rPh>
    <rPh sb="10" eb="12">
      <t>シャシン</t>
    </rPh>
    <phoneticPr fontId="4"/>
  </si>
  <si>
    <t>　　　●応対場所、電話機、事務机、パソコン、複合機等が確認でき、事務所の内部</t>
    <rPh sb="4" eb="6">
      <t>オウタイ</t>
    </rPh>
    <rPh sb="6" eb="8">
      <t>バショ</t>
    </rPh>
    <rPh sb="9" eb="12">
      <t>デンワキ</t>
    </rPh>
    <rPh sb="13" eb="15">
      <t>ジム</t>
    </rPh>
    <rPh sb="15" eb="16">
      <t>ツクエ</t>
    </rPh>
    <rPh sb="22" eb="25">
      <t>フクゴウキ</t>
    </rPh>
    <rPh sb="25" eb="26">
      <t>トウ</t>
    </rPh>
    <rPh sb="27" eb="29">
      <t>カクニン</t>
    </rPh>
    <rPh sb="32" eb="34">
      <t>ジム</t>
    </rPh>
    <rPh sb="34" eb="35">
      <t>ショ</t>
    </rPh>
    <rPh sb="36" eb="38">
      <t>ナイブ</t>
    </rPh>
    <phoneticPr fontId="4"/>
  </si>
  <si>
    <t>事 務 所 の 写 真　(事務所内部）</t>
    <rPh sb="0" eb="1">
      <t>コト</t>
    </rPh>
    <rPh sb="2" eb="3">
      <t>ツトム</t>
    </rPh>
    <rPh sb="4" eb="5">
      <t>ショ</t>
    </rPh>
    <rPh sb="8" eb="9">
      <t>シャ</t>
    </rPh>
    <rPh sb="10" eb="11">
      <t>シン</t>
    </rPh>
    <rPh sb="13" eb="14">
      <t>コト</t>
    </rPh>
    <rPh sb="14" eb="15">
      <t>ツトム</t>
    </rPh>
    <rPh sb="15" eb="16">
      <t>ショ</t>
    </rPh>
    <rPh sb="16" eb="18">
      <t>ナイブ</t>
    </rPh>
    <phoneticPr fontId="4"/>
  </si>
  <si>
    <t>事 務 所 内 平 面 配 置 図</t>
    <rPh sb="0" eb="1">
      <t>コト</t>
    </rPh>
    <rPh sb="2" eb="3">
      <t>ツトム</t>
    </rPh>
    <rPh sb="4" eb="5">
      <t>ショ</t>
    </rPh>
    <rPh sb="6" eb="7">
      <t>ナイ</t>
    </rPh>
    <rPh sb="8" eb="9">
      <t>ヒラ</t>
    </rPh>
    <rPh sb="10" eb="11">
      <t>メン</t>
    </rPh>
    <rPh sb="12" eb="13">
      <t>ハイ</t>
    </rPh>
    <rPh sb="14" eb="15">
      <t>チ</t>
    </rPh>
    <rPh sb="16" eb="17">
      <t>ズ</t>
    </rPh>
    <phoneticPr fontId="4"/>
  </si>
  <si>
    <t>　 　なお、ポラロイド写真等変色したり、はがれやすいものは不可です。</t>
    <phoneticPr fontId="4"/>
  </si>
  <si>
    <t>（注）事務所の写真は、直前のカラー写真（４枚以上）としてください。　　　　　　　　　</t>
    <rPh sb="1" eb="2">
      <t>チュウ</t>
    </rPh>
    <rPh sb="3" eb="5">
      <t>ジム</t>
    </rPh>
    <rPh sb="5" eb="6">
      <t>ショ</t>
    </rPh>
    <rPh sb="7" eb="9">
      <t>シャシン</t>
    </rPh>
    <rPh sb="11" eb="13">
      <t>チョクゼン</t>
    </rPh>
    <rPh sb="17" eb="19">
      <t>シャシン</t>
    </rPh>
    <rPh sb="21" eb="22">
      <t>マイ</t>
    </rPh>
    <rPh sb="22" eb="24">
      <t>イジョウ</t>
    </rPh>
    <phoneticPr fontId="4"/>
  </si>
  <si>
    <t>　　ください。</t>
    <phoneticPr fontId="4"/>
  </si>
  <si>
    <t>　　されていることが識別でき、標識の内容が読み取れる物にして</t>
    <rPh sb="10" eb="12">
      <t>シキベツ</t>
    </rPh>
    <rPh sb="15" eb="17">
      <t>ヒョウシキ</t>
    </rPh>
    <rPh sb="18" eb="20">
      <t>ナイヨウ</t>
    </rPh>
    <rPh sb="21" eb="22">
      <t>ヨ</t>
    </rPh>
    <rPh sb="23" eb="24">
      <t>ト</t>
    </rPh>
    <rPh sb="26" eb="27">
      <t>モノ</t>
    </rPh>
    <phoneticPr fontId="4"/>
  </si>
  <si>
    <t>　●更新申請の場合、業者標識が事務所外部から見易い場所に掲示</t>
    <rPh sb="2" eb="4">
      <t>コウシン</t>
    </rPh>
    <rPh sb="4" eb="6">
      <t>シンセイ</t>
    </rPh>
    <rPh sb="7" eb="9">
      <t>バアイ</t>
    </rPh>
    <rPh sb="10" eb="12">
      <t>ギョウシャ</t>
    </rPh>
    <rPh sb="12" eb="14">
      <t>ヒョウシキ</t>
    </rPh>
    <rPh sb="15" eb="17">
      <t>ジム</t>
    </rPh>
    <rPh sb="17" eb="18">
      <t>ショ</t>
    </rPh>
    <rPh sb="18" eb="20">
      <t>ガイブ</t>
    </rPh>
    <rPh sb="22" eb="24">
      <t>ミヤス</t>
    </rPh>
    <rPh sb="25" eb="27">
      <t>バショ</t>
    </rPh>
    <rPh sb="28" eb="30">
      <t>ケイジ</t>
    </rPh>
    <phoneticPr fontId="4"/>
  </si>
  <si>
    <t>事　　務　　所　　出　　入　　口</t>
    <rPh sb="0" eb="1">
      <t>コト</t>
    </rPh>
    <rPh sb="3" eb="4">
      <t>ツトム</t>
    </rPh>
    <rPh sb="6" eb="7">
      <t>ショ</t>
    </rPh>
    <rPh sb="9" eb="10">
      <t>デ</t>
    </rPh>
    <rPh sb="12" eb="13">
      <t>イ</t>
    </rPh>
    <rPh sb="15" eb="16">
      <t>クチ</t>
    </rPh>
    <phoneticPr fontId="4"/>
  </si>
  <si>
    <t>（外　部）</t>
    <rPh sb="1" eb="2">
      <t>ガイ</t>
    </rPh>
    <rPh sb="3" eb="4">
      <t>ブ</t>
    </rPh>
    <phoneticPr fontId="4"/>
  </si>
  <si>
    <t>（入居ビル等の全体が把握できるものにしてください。）</t>
    <rPh sb="1" eb="3">
      <t>ニュウキョ</t>
    </rPh>
    <rPh sb="5" eb="6">
      <t>トウ</t>
    </rPh>
    <rPh sb="7" eb="9">
      <t>ゼンタイ</t>
    </rPh>
    <rPh sb="10" eb="12">
      <t>ハアク</t>
    </rPh>
    <phoneticPr fontId="4"/>
  </si>
  <si>
    <t>建　　　物　　　全　　　景</t>
    <rPh sb="0" eb="1">
      <t>ケン</t>
    </rPh>
    <rPh sb="4" eb="5">
      <t>モノ</t>
    </rPh>
    <rPh sb="8" eb="9">
      <t>ゼン</t>
    </rPh>
    <rPh sb="12" eb="13">
      <t>ケイ</t>
    </rPh>
    <phoneticPr fontId="4"/>
  </si>
  <si>
    <t>N</t>
    <phoneticPr fontId="4"/>
  </si>
  <si>
    <t>（事務所の名称）</t>
    <rPh sb="1" eb="3">
      <t>ジム</t>
    </rPh>
    <rPh sb="3" eb="4">
      <t>ショ</t>
    </rPh>
    <rPh sb="5" eb="7">
      <t>メイショウ</t>
    </rPh>
    <phoneticPr fontId="4"/>
  </si>
  <si>
    <t>事 務 所 の 写 真　(事務所外部）</t>
    <rPh sb="0" eb="1">
      <t>コト</t>
    </rPh>
    <rPh sb="2" eb="3">
      <t>ツトム</t>
    </rPh>
    <rPh sb="4" eb="5">
      <t>ショ</t>
    </rPh>
    <rPh sb="8" eb="9">
      <t>シャ</t>
    </rPh>
    <rPh sb="10" eb="11">
      <t>シン</t>
    </rPh>
    <rPh sb="13" eb="14">
      <t>コト</t>
    </rPh>
    <rPh sb="14" eb="15">
      <t>ツトム</t>
    </rPh>
    <rPh sb="15" eb="16">
      <t>ショ</t>
    </rPh>
    <rPh sb="16" eb="18">
      <t>ガイブ</t>
    </rPh>
    <phoneticPr fontId="4"/>
  </si>
  <si>
    <r>
      <t>最寄駅より事務所までの</t>
    </r>
    <r>
      <rPr>
        <sz val="14"/>
        <color theme="1"/>
        <rFont val="ＭＳ 明朝"/>
        <family val="1"/>
        <charset val="128"/>
      </rPr>
      <t xml:space="preserve"> 案 内 図</t>
    </r>
    <rPh sb="0" eb="3">
      <t>モヨリエキ</t>
    </rPh>
    <rPh sb="5" eb="7">
      <t>ジム</t>
    </rPh>
    <rPh sb="7" eb="8">
      <t>ショ</t>
    </rPh>
    <rPh sb="12" eb="13">
      <t>アン</t>
    </rPh>
    <rPh sb="14" eb="15">
      <t>ナイ</t>
    </rPh>
    <rPh sb="16" eb="17">
      <t>ズ</t>
    </rPh>
    <phoneticPr fontId="4"/>
  </si>
  <si>
    <t>(公社)全国宅地建物取引業協会連合会</t>
    <rPh sb="1" eb="3">
      <t>コウシャ</t>
    </rPh>
    <rPh sb="4" eb="6">
      <t>ゼンコク</t>
    </rPh>
    <rPh sb="6" eb="10">
      <t>タクチタテモノ</t>
    </rPh>
    <rPh sb="10" eb="18">
      <t>トリヒキギョウキョウカイレンゴウカイ</t>
    </rPh>
    <phoneticPr fontId="4"/>
  </si>
  <si>
    <t>01 代表取締役</t>
    <rPh sb="3" eb="5">
      <t>ダイヒョウ</t>
    </rPh>
    <rPh sb="5" eb="8">
      <t>トリシマリヤク</t>
    </rPh>
    <phoneticPr fontId="4"/>
  </si>
  <si>
    <t>02 取締役</t>
    <rPh sb="3" eb="6">
      <t>トリシマリヤク</t>
    </rPh>
    <phoneticPr fontId="4"/>
  </si>
  <si>
    <t>03 監査役</t>
    <rPh sb="3" eb="6">
      <t>カンサヤク</t>
    </rPh>
    <phoneticPr fontId="4"/>
  </si>
  <si>
    <t>H</t>
    <phoneticPr fontId="4"/>
  </si>
  <si>
    <t>R</t>
    <phoneticPr fontId="4"/>
  </si>
  <si>
    <t>S</t>
    <phoneticPr fontId="4"/>
  </si>
  <si>
    <t>納税証明書添付年度分の貸借対照表と損益計算書</t>
    <rPh sb="0" eb="5">
      <t>ノウゼイショウメイショ</t>
    </rPh>
    <rPh sb="5" eb="7">
      <t>テンプ</t>
    </rPh>
    <rPh sb="7" eb="9">
      <t>ネンド</t>
    </rPh>
    <rPh sb="9" eb="10">
      <t>ブン</t>
    </rPh>
    <rPh sb="11" eb="16">
      <t>タイシャクタイショウヒョウ</t>
    </rPh>
    <rPh sb="17" eb="22">
      <t>ソンエキケイサンショ</t>
    </rPh>
    <phoneticPr fontId="4"/>
  </si>
  <si>
    <t>50 兼業なし</t>
    <rPh sb="3" eb="5">
      <t>ケンギョウ</t>
    </rPh>
    <phoneticPr fontId="4"/>
  </si>
  <si>
    <t>兵庫県知事</t>
    <rPh sb="0" eb="3">
      <t>ヒョウゴケン</t>
    </rPh>
    <rPh sb="3" eb="5">
      <t>チジ</t>
    </rPh>
    <phoneticPr fontId="4"/>
  </si>
  <si>
    <t>宅建業に従事する者の名簿</t>
    <rPh sb="0" eb="2">
      <t>タッケン</t>
    </rPh>
    <rPh sb="2" eb="3">
      <t>ギョウ</t>
    </rPh>
    <rPh sb="4" eb="6">
      <t>ジュウジ</t>
    </rPh>
    <rPh sb="8" eb="9">
      <t>モノ</t>
    </rPh>
    <rPh sb="10" eb="12">
      <t>メイボ</t>
    </rPh>
    <phoneticPr fontId="4"/>
  </si>
  <si>
    <t>「事務所に従事する者」の範囲</t>
    <rPh sb="1" eb="3">
      <t>ジム</t>
    </rPh>
    <rPh sb="3" eb="4">
      <t>ショ</t>
    </rPh>
    <rPh sb="5" eb="7">
      <t>ジュウジ</t>
    </rPh>
    <rPh sb="9" eb="10">
      <t>モノ</t>
    </rPh>
    <rPh sb="12" eb="14">
      <t>ハンイ</t>
    </rPh>
    <phoneticPr fontId="4"/>
  </si>
  <si>
    <t>全般</t>
    <rPh sb="0" eb="2">
      <t>ゼンパン</t>
    </rPh>
    <phoneticPr fontId="4"/>
  </si>
  <si>
    <t>・専任の宅地建物取引士、政令使用人は常に該当する。</t>
    <rPh sb="1" eb="3">
      <t>センニン</t>
    </rPh>
    <rPh sb="4" eb="6">
      <t>タクチ</t>
    </rPh>
    <rPh sb="6" eb="8">
      <t>タテモノ</t>
    </rPh>
    <rPh sb="8" eb="10">
      <t>トリヒキ</t>
    </rPh>
    <rPh sb="10" eb="11">
      <t>シ</t>
    </rPh>
    <rPh sb="12" eb="14">
      <t>セイレイ</t>
    </rPh>
    <rPh sb="14" eb="16">
      <t>シヨウ</t>
    </rPh>
    <rPh sb="16" eb="17">
      <t>ニン</t>
    </rPh>
    <rPh sb="18" eb="19">
      <t>ツネ</t>
    </rPh>
    <rPh sb="20" eb="22">
      <t>ガイトウ</t>
    </rPh>
    <phoneticPr fontId="4"/>
  </si>
  <si>
    <t>②</t>
    <phoneticPr fontId="4"/>
  </si>
  <si>
    <t>宅建業のみを業としている場合</t>
    <rPh sb="0" eb="2">
      <t>タッケン</t>
    </rPh>
    <rPh sb="2" eb="3">
      <t>ギョウ</t>
    </rPh>
    <rPh sb="6" eb="7">
      <t>ギョウ</t>
    </rPh>
    <rPh sb="12" eb="14">
      <t>バアイ</t>
    </rPh>
    <phoneticPr fontId="4"/>
  </si>
  <si>
    <t>・常勤の役員（監査役を除く）は、全て該当する。</t>
    <rPh sb="1" eb="3">
      <t>ジョウキン</t>
    </rPh>
    <rPh sb="4" eb="6">
      <t>ヤクイン</t>
    </rPh>
    <rPh sb="7" eb="10">
      <t>カンサヤク</t>
    </rPh>
    <rPh sb="11" eb="12">
      <t>ノゾ</t>
    </rPh>
    <rPh sb="16" eb="17">
      <t>スベ</t>
    </rPh>
    <rPh sb="18" eb="20">
      <t>ガイトウ</t>
    </rPh>
    <phoneticPr fontId="4"/>
  </si>
  <si>
    <t>・宅地建物の取引に直接的な関係の少ない業務に服する者も該当する。</t>
    <rPh sb="1" eb="3">
      <t>タクチ</t>
    </rPh>
    <rPh sb="3" eb="5">
      <t>タテモノ</t>
    </rPh>
    <rPh sb="6" eb="8">
      <t>トリヒキ</t>
    </rPh>
    <rPh sb="9" eb="12">
      <t>チョクセツテキ</t>
    </rPh>
    <rPh sb="13" eb="15">
      <t>カンケイ</t>
    </rPh>
    <rPh sb="16" eb="17">
      <t>スク</t>
    </rPh>
    <rPh sb="19" eb="21">
      <t>ギョウム</t>
    </rPh>
    <rPh sb="22" eb="23">
      <t>フク</t>
    </rPh>
    <rPh sb="25" eb="26">
      <t>モノ</t>
    </rPh>
    <rPh sb="27" eb="29">
      <t>ガイトウ</t>
    </rPh>
    <phoneticPr fontId="4"/>
  </si>
  <si>
    <t>・単に一時的に事務の補助をするものは該当しない。</t>
    <rPh sb="1" eb="2">
      <t>タン</t>
    </rPh>
    <rPh sb="3" eb="6">
      <t>イチジテキ</t>
    </rPh>
    <rPh sb="7" eb="9">
      <t>ジム</t>
    </rPh>
    <rPh sb="10" eb="12">
      <t>ホジョ</t>
    </rPh>
    <rPh sb="18" eb="20">
      <t>ガイトウ</t>
    </rPh>
    <phoneticPr fontId="4"/>
  </si>
  <si>
    <t>③</t>
    <phoneticPr fontId="4"/>
  </si>
  <si>
    <t>他の業種と兼業している場合</t>
    <rPh sb="0" eb="1">
      <t>タ</t>
    </rPh>
    <rPh sb="2" eb="4">
      <t>ギョウシュ</t>
    </rPh>
    <rPh sb="5" eb="7">
      <t>ケンギョウ</t>
    </rPh>
    <rPh sb="11" eb="13">
      <t>バアイ</t>
    </rPh>
    <phoneticPr fontId="4"/>
  </si>
  <si>
    <t>・他の業種に従事していても、主に宅建業をしている場合は該当する。</t>
    <rPh sb="1" eb="2">
      <t>タ</t>
    </rPh>
    <rPh sb="3" eb="5">
      <t>ギョウシュ</t>
    </rPh>
    <rPh sb="6" eb="8">
      <t>ジュウジ</t>
    </rPh>
    <rPh sb="14" eb="15">
      <t>シュ</t>
    </rPh>
    <rPh sb="16" eb="18">
      <t>タッケン</t>
    </rPh>
    <rPh sb="18" eb="19">
      <t>ギョウ</t>
    </rPh>
    <rPh sb="24" eb="26">
      <t>バアイ</t>
    </rPh>
    <rPh sb="27" eb="29">
      <t>ガイトウ</t>
    </rPh>
    <phoneticPr fontId="4"/>
  </si>
  <si>
    <t>・宅建業担当役員は該当する。</t>
    <rPh sb="1" eb="3">
      <t>タッケン</t>
    </rPh>
    <rPh sb="3" eb="4">
      <t>ギョウ</t>
    </rPh>
    <rPh sb="4" eb="6">
      <t>タントウ</t>
    </rPh>
    <rPh sb="6" eb="8">
      <t>ヤクイン</t>
    </rPh>
    <rPh sb="9" eb="11">
      <t>ガイトウ</t>
    </rPh>
    <phoneticPr fontId="4"/>
  </si>
  <si>
    <t>「従業者証明書番号」の付け方</t>
    <rPh sb="1" eb="4">
      <t>ジュウギョウシャ</t>
    </rPh>
    <rPh sb="4" eb="7">
      <t>ショウメイショ</t>
    </rPh>
    <rPh sb="7" eb="9">
      <t>バンゴウ</t>
    </rPh>
    <rPh sb="11" eb="12">
      <t>ツ</t>
    </rPh>
    <rPh sb="13" eb="14">
      <t>カタ</t>
    </rPh>
    <phoneticPr fontId="4"/>
  </si>
  <si>
    <t>宅建業を取った時にいた方は開業時の免許年月。途中入社の方は入社年月日を用いる。</t>
    <rPh sb="0" eb="2">
      <t>タッケン</t>
    </rPh>
    <rPh sb="2" eb="3">
      <t>ギョウ</t>
    </rPh>
    <rPh sb="4" eb="5">
      <t>ト</t>
    </rPh>
    <rPh sb="7" eb="8">
      <t>トキ</t>
    </rPh>
    <rPh sb="11" eb="12">
      <t>カタ</t>
    </rPh>
    <rPh sb="13" eb="15">
      <t>カイギョウ</t>
    </rPh>
    <rPh sb="15" eb="16">
      <t>ジ</t>
    </rPh>
    <rPh sb="17" eb="19">
      <t>メンキョ</t>
    </rPh>
    <rPh sb="19" eb="21">
      <t>ネンゲツ</t>
    </rPh>
    <rPh sb="22" eb="24">
      <t>トチュウ</t>
    </rPh>
    <rPh sb="24" eb="26">
      <t>ニュウシャ</t>
    </rPh>
    <rPh sb="27" eb="28">
      <t>カタ</t>
    </rPh>
    <rPh sb="29" eb="31">
      <t>ニュウシャ</t>
    </rPh>
    <rPh sb="31" eb="34">
      <t>ネンガッピ</t>
    </rPh>
    <rPh sb="35" eb="36">
      <t>モチ</t>
    </rPh>
    <phoneticPr fontId="4"/>
  </si>
  <si>
    <t>例</t>
    <rPh sb="0" eb="1">
      <t>レイ</t>
    </rPh>
    <phoneticPr fontId="4"/>
  </si>
  <si>
    <t>：開業（入社）年月日　２０１９年４月１日の場合</t>
    <rPh sb="1" eb="3">
      <t>カイギョウ</t>
    </rPh>
    <rPh sb="4" eb="6">
      <t>ニュウシャ</t>
    </rPh>
    <rPh sb="7" eb="10">
      <t>ネンガッピ</t>
    </rPh>
    <rPh sb="15" eb="16">
      <t>ネン</t>
    </rPh>
    <rPh sb="17" eb="18">
      <t>ガツ</t>
    </rPh>
    <rPh sb="19" eb="20">
      <t>ニチ</t>
    </rPh>
    <rPh sb="21" eb="23">
      <t>バアイ</t>
    </rPh>
    <phoneticPr fontId="4"/>
  </si>
  <si>
    <t>（西暦下２桁）</t>
    <rPh sb="1" eb="3">
      <t>セイレキ</t>
    </rPh>
    <rPh sb="3" eb="4">
      <t>シモ</t>
    </rPh>
    <rPh sb="5" eb="6">
      <t>ケタ</t>
    </rPh>
    <phoneticPr fontId="4"/>
  </si>
  <si>
    <t xml:space="preserve"> 月</t>
    <rPh sb="1" eb="2">
      <t>ツキ</t>
    </rPh>
    <phoneticPr fontId="4"/>
  </si>
  <si>
    <t>　1番目に雇用</t>
    <rPh sb="2" eb="4">
      <t>バンメ</t>
    </rPh>
    <rPh sb="5" eb="7">
      <t>コヨウ</t>
    </rPh>
    <phoneticPr fontId="4"/>
  </si>
  <si>
    <t>（入社(開業)月）</t>
    <rPh sb="1" eb="3">
      <t>ニュウシャ</t>
    </rPh>
    <rPh sb="4" eb="6">
      <t>カイギョウ</t>
    </rPh>
    <rPh sb="7" eb="8">
      <t>ツキ</t>
    </rPh>
    <phoneticPr fontId="4"/>
  </si>
  <si>
    <t>（宅建業者で連番にて取っていく</t>
    <rPh sb="1" eb="3">
      <t>タッケン</t>
    </rPh>
    <rPh sb="3" eb="5">
      <t>ギョウシャ</t>
    </rPh>
    <rPh sb="6" eb="8">
      <t>レンバン</t>
    </rPh>
    <rPh sb="10" eb="11">
      <t>ト</t>
    </rPh>
    <phoneticPr fontId="4"/>
  </si>
  <si>
    <t>「主たる職務内容」</t>
    <rPh sb="1" eb="2">
      <t>シュ</t>
    </rPh>
    <rPh sb="4" eb="6">
      <t>ショクム</t>
    </rPh>
    <rPh sb="6" eb="8">
      <t>ナイヨウ</t>
    </rPh>
    <phoneticPr fontId="4"/>
  </si>
  <si>
    <t>番号は重複しないこと）</t>
    <rPh sb="0" eb="2">
      <t>バンゴウ</t>
    </rPh>
    <rPh sb="3" eb="5">
      <t>ジュウフク</t>
    </rPh>
    <phoneticPr fontId="4"/>
  </si>
  <si>
    <t>代表者又は役員の場合には役職名、それ以外の者については、総務、人事、経理</t>
    <rPh sb="0" eb="3">
      <t>ダイヒョウシャ</t>
    </rPh>
    <rPh sb="3" eb="4">
      <t>マタ</t>
    </rPh>
    <rPh sb="5" eb="7">
      <t>ヤクイン</t>
    </rPh>
    <rPh sb="8" eb="10">
      <t>バアイ</t>
    </rPh>
    <rPh sb="12" eb="15">
      <t>ヤクショクメイ</t>
    </rPh>
    <rPh sb="18" eb="20">
      <t>イガイ</t>
    </rPh>
    <rPh sb="21" eb="22">
      <t>モノ</t>
    </rPh>
    <rPh sb="28" eb="30">
      <t>ソウム</t>
    </rPh>
    <rPh sb="31" eb="33">
      <t>ジンジ</t>
    </rPh>
    <rPh sb="34" eb="36">
      <t>ケイリ</t>
    </rPh>
    <phoneticPr fontId="4"/>
  </si>
  <si>
    <t>設計、営業などに区分して記入する。（専任の宅地建物取引士についてはその旨記載）</t>
    <rPh sb="0" eb="2">
      <t>セッケイ</t>
    </rPh>
    <rPh sb="3" eb="5">
      <t>エイギョウ</t>
    </rPh>
    <rPh sb="8" eb="10">
      <t>クブン</t>
    </rPh>
    <rPh sb="12" eb="14">
      <t>キニュウ</t>
    </rPh>
    <rPh sb="18" eb="20">
      <t>センニン</t>
    </rPh>
    <rPh sb="21" eb="23">
      <t>タクチ</t>
    </rPh>
    <rPh sb="23" eb="25">
      <t>タテモノ</t>
    </rPh>
    <rPh sb="25" eb="27">
      <t>トリヒキ</t>
    </rPh>
    <rPh sb="27" eb="28">
      <t>シ</t>
    </rPh>
    <rPh sb="35" eb="36">
      <t>ムネ</t>
    </rPh>
    <rPh sb="36" eb="38">
      <t>キサイ</t>
    </rPh>
    <phoneticPr fontId="4"/>
  </si>
  <si>
    <t>該当者なし</t>
    <rPh sb="0" eb="3">
      <t>ガイトウシャ</t>
    </rPh>
    <phoneticPr fontId="4"/>
  </si>
  <si>
    <t>万（円）</t>
    <rPh sb="0" eb="1">
      <t>マン</t>
    </rPh>
    <rPh sb="2" eb="3">
      <t>エン</t>
    </rPh>
    <phoneticPr fontId="4"/>
  </si>
  <si>
    <t>事務所の広さ：</t>
    <rPh sb="0" eb="3">
      <t>ジムショ</t>
    </rPh>
    <rPh sb="4" eb="5">
      <t>ヒロ</t>
    </rPh>
    <phoneticPr fontId="4"/>
  </si>
  <si>
    <t>約（</t>
    <rPh sb="0" eb="1">
      <t>ヤク</t>
    </rPh>
    <phoneticPr fontId="4"/>
  </si>
  <si>
    <t>）㎡</t>
    <phoneticPr fontId="4"/>
  </si>
  <si>
    <t>最寄駅（</t>
    <rPh sb="0" eb="2">
      <t>モヨ</t>
    </rPh>
    <rPh sb="2" eb="3">
      <t>エキ</t>
    </rPh>
    <phoneticPr fontId="4"/>
  </si>
  <si>
    <t>線</t>
    <rPh sb="0" eb="1">
      <t>セン</t>
    </rPh>
    <phoneticPr fontId="4"/>
  </si>
  <si>
    <t>駅）から徒歩</t>
    <rPh sb="0" eb="1">
      <t>エキ</t>
    </rPh>
    <rPh sb="4" eb="6">
      <t>トホ</t>
    </rPh>
    <phoneticPr fontId="4"/>
  </si>
  <si>
    <t>分</t>
    <rPh sb="0" eb="1">
      <t>フン</t>
    </rPh>
    <phoneticPr fontId="4"/>
  </si>
  <si>
    <t xml:space="preserve">       　　 年　　月　　日</t>
    <rPh sb="10" eb="11">
      <t>ネン</t>
    </rPh>
    <rPh sb="13" eb="14">
      <t>ツキ</t>
    </rPh>
    <rPh sb="16" eb="17">
      <t>ヒ</t>
    </rPh>
    <phoneticPr fontId="4"/>
  </si>
  <si>
    <t>その名称</t>
    <rPh sb="2" eb="4">
      <t>メイショウ</t>
    </rPh>
    <phoneticPr fontId="4"/>
  </si>
  <si>
    <t>兵庫県知事</t>
    <rPh sb="0" eb="5">
      <t>ヒョウゴケンチジ</t>
    </rPh>
    <phoneticPr fontId="4"/>
  </si>
  <si>
    <t>備考欄</t>
    <rPh sb="0" eb="2">
      <t>ビコウ</t>
    </rPh>
    <rPh sb="2" eb="3">
      <t>ラン</t>
    </rPh>
    <phoneticPr fontId="4"/>
  </si>
  <si>
    <t>　　　　　　　年　　　　　月　　　　　日</t>
    <rPh sb="7" eb="8">
      <t>トシ</t>
    </rPh>
    <rPh sb="13" eb="14">
      <t>ツキ</t>
    </rPh>
    <rPh sb="19" eb="20">
      <t>ニチ</t>
    </rPh>
    <phoneticPr fontId="4"/>
  </si>
  <si>
    <t>　　　　　　　年　　　　　月　　　　　日から</t>
    <rPh sb="7" eb="8">
      <t>トシ</t>
    </rPh>
    <rPh sb="13" eb="14">
      <t>ツキ</t>
    </rPh>
    <rPh sb="19" eb="20">
      <t>ニチ</t>
    </rPh>
    <phoneticPr fontId="4"/>
  </si>
  <si>
    <t>　　　　　　　年　　　　　月　　　　　日まで</t>
    <rPh sb="7" eb="8">
      <t>トシ</t>
    </rPh>
    <rPh sb="13" eb="14">
      <t>ツキ</t>
    </rPh>
    <rPh sb="19" eb="20">
      <t>ニチ</t>
    </rPh>
    <phoneticPr fontId="4"/>
  </si>
  <si>
    <t>氏       名</t>
    <rPh sb="0" eb="1">
      <t>シ</t>
    </rPh>
    <rPh sb="8" eb="9">
      <t>メイ</t>
    </rPh>
    <phoneticPr fontId="4"/>
  </si>
  <si>
    <r>
      <t xml:space="preserve">  従業者証明書番号「 </t>
    </r>
    <r>
      <rPr>
        <u/>
        <sz val="12"/>
        <color theme="1"/>
        <rFont val="ＭＳ Ｐゴシック"/>
        <family val="3"/>
        <charset val="128"/>
      </rPr>
      <t>１ ９</t>
    </r>
    <r>
      <rPr>
        <sz val="12"/>
        <color theme="1"/>
        <rFont val="ＭＳ Ｐゴシック"/>
        <family val="3"/>
        <charset val="128"/>
      </rPr>
      <t xml:space="preserve">  </t>
    </r>
    <r>
      <rPr>
        <u/>
        <sz val="12"/>
        <color theme="1"/>
        <rFont val="ＭＳ Ｐゴシック"/>
        <family val="3"/>
        <charset val="128"/>
      </rPr>
      <t>０ ４</t>
    </r>
    <r>
      <rPr>
        <sz val="12"/>
        <color theme="1"/>
        <rFont val="ＭＳ Ｐゴシック"/>
        <family val="3"/>
        <charset val="128"/>
      </rPr>
      <t xml:space="preserve">  </t>
    </r>
    <r>
      <rPr>
        <u/>
        <sz val="12"/>
        <color theme="1"/>
        <rFont val="ＭＳ Ｐゴシック"/>
        <family val="3"/>
        <charset val="128"/>
      </rPr>
      <t>０ １</t>
    </r>
    <r>
      <rPr>
        <sz val="12"/>
        <color theme="1"/>
        <rFont val="ＭＳ Ｐゴシック"/>
        <family val="3"/>
        <charset val="128"/>
      </rPr>
      <t xml:space="preserve"> 」 </t>
    </r>
    <rPh sb="2" eb="5">
      <t>ジュウギョウシャ</t>
    </rPh>
    <rPh sb="5" eb="8">
      <t>ショウメイショ</t>
    </rPh>
    <rPh sb="8" eb="10">
      <t>バンゴウ</t>
    </rPh>
    <phoneticPr fontId="4"/>
  </si>
  <si>
    <t>・他の業種を担当していても、宅建業に係る比重が大きい役員は該当する。</t>
    <rPh sb="1" eb="2">
      <t>タ</t>
    </rPh>
    <rPh sb="3" eb="5">
      <t>ギョウシュ</t>
    </rPh>
    <rPh sb="6" eb="8">
      <t>タントウ</t>
    </rPh>
    <rPh sb="14" eb="16">
      <t>タッケン</t>
    </rPh>
    <rPh sb="16" eb="17">
      <t>ギョウ</t>
    </rPh>
    <rPh sb="18" eb="19">
      <t>カカ</t>
    </rPh>
    <rPh sb="20" eb="22">
      <t>ヒジュウ</t>
    </rPh>
    <rPh sb="23" eb="24">
      <t>オオ</t>
    </rPh>
    <rPh sb="26" eb="28">
      <t>ヤクイン</t>
    </rPh>
    <rPh sb="29" eb="31">
      <t>ガイトウ</t>
    </rPh>
    <phoneticPr fontId="4"/>
  </si>
  <si>
    <t>氏　　　　　　　　　名</t>
    <rPh sb="0" eb="1">
      <t>シ</t>
    </rPh>
    <rPh sb="10" eb="11">
      <t>メイ</t>
    </rPh>
    <phoneticPr fontId="4"/>
  </si>
  <si>
    <t>商号又は名称　</t>
    <rPh sb="0" eb="2">
      <t>ショウゴウ</t>
    </rPh>
    <rPh sb="2" eb="3">
      <t>マタ</t>
    </rPh>
    <rPh sb="4" eb="6">
      <t>メイショウ</t>
    </rPh>
    <phoneticPr fontId="4"/>
  </si>
  <si>
    <t>氏　　　　名　</t>
    <rPh sb="0" eb="1">
      <t>シ</t>
    </rPh>
    <rPh sb="5" eb="6">
      <t>メイ</t>
    </rPh>
    <phoneticPr fontId="4"/>
  </si>
  <si>
    <t>年　月　日</t>
    <rPh sb="0" eb="1">
      <t>ネン</t>
    </rPh>
    <rPh sb="2" eb="3">
      <t>ツキ</t>
    </rPh>
    <rPh sb="4" eb="5">
      <t>ニチ</t>
    </rPh>
    <phoneticPr fontId="4"/>
  </si>
  <si>
    <t>①法人…定款に定めている事業年度が一期（決算日変更のため、5年間で5期以上の時は、同じ様式により追加記入が必要）　　　　　　　　　　　②個人…1月1日から12月31日までが1年間</t>
    <rPh sb="1" eb="3">
      <t>ホウジン</t>
    </rPh>
    <rPh sb="4" eb="6">
      <t>テイカン</t>
    </rPh>
    <rPh sb="7" eb="8">
      <t>サダ</t>
    </rPh>
    <rPh sb="12" eb="14">
      <t>ジギョウ</t>
    </rPh>
    <rPh sb="14" eb="16">
      <t>ネンド</t>
    </rPh>
    <rPh sb="17" eb="19">
      <t>イッキ</t>
    </rPh>
    <rPh sb="20" eb="22">
      <t>ケッサン</t>
    </rPh>
    <rPh sb="22" eb="23">
      <t>ビ</t>
    </rPh>
    <rPh sb="23" eb="25">
      <t>ヘンコウ</t>
    </rPh>
    <rPh sb="30" eb="32">
      <t>ネンカン</t>
    </rPh>
    <rPh sb="34" eb="35">
      <t>キ</t>
    </rPh>
    <rPh sb="35" eb="37">
      <t>イジョウ</t>
    </rPh>
    <rPh sb="38" eb="39">
      <t>トキ</t>
    </rPh>
    <rPh sb="41" eb="42">
      <t>オナ</t>
    </rPh>
    <rPh sb="43" eb="45">
      <t>ヨウシキ</t>
    </rPh>
    <rPh sb="48" eb="50">
      <t>ツイカ</t>
    </rPh>
    <rPh sb="50" eb="52">
      <t>キニュウ</t>
    </rPh>
    <rPh sb="53" eb="55">
      <t>ヒツヨウ</t>
    </rPh>
    <rPh sb="68" eb="70">
      <t>コジン</t>
    </rPh>
    <rPh sb="72" eb="73">
      <t>ガツ</t>
    </rPh>
    <rPh sb="74" eb="75">
      <t>ニチ</t>
    </rPh>
    <rPh sb="79" eb="80">
      <t>ガツ</t>
    </rPh>
    <rPh sb="82" eb="83">
      <t>ニチ</t>
    </rPh>
    <rPh sb="87" eb="89">
      <t>ネンカン</t>
    </rPh>
    <phoneticPr fontId="4"/>
  </si>
  <si>
    <t>手数料　(千円)</t>
    <rPh sb="0" eb="3">
      <t>テスウリョウ</t>
    </rPh>
    <phoneticPr fontId="4"/>
  </si>
  <si>
    <t>年　　月　　日</t>
    <rPh sb="0" eb="1">
      <t>ネン</t>
    </rPh>
    <rPh sb="3" eb="4">
      <t>ツキ</t>
    </rPh>
    <rPh sb="6" eb="7">
      <t>ニチ</t>
    </rPh>
    <phoneticPr fontId="4"/>
  </si>
  <si>
    <t>①法人…定款に定めている事業年度が一期（決算日変更のため5年間で5期以上の時は、同じ様式により追加記入が必要）　　　　　　　　　　　②個人…1月1日から12月31日までが1年間</t>
    <rPh sb="1" eb="3">
      <t>ホウジン</t>
    </rPh>
    <rPh sb="4" eb="6">
      <t>テイカン</t>
    </rPh>
    <rPh sb="7" eb="8">
      <t>サダ</t>
    </rPh>
    <rPh sb="12" eb="14">
      <t>ジギョウ</t>
    </rPh>
    <rPh sb="14" eb="16">
      <t>ネンド</t>
    </rPh>
    <rPh sb="17" eb="19">
      <t>イッキ</t>
    </rPh>
    <rPh sb="20" eb="22">
      <t>ケッサン</t>
    </rPh>
    <rPh sb="22" eb="23">
      <t>ビ</t>
    </rPh>
    <rPh sb="23" eb="25">
      <t>ヘンコウ</t>
    </rPh>
    <rPh sb="29" eb="31">
      <t>ネンカン</t>
    </rPh>
    <rPh sb="33" eb="34">
      <t>キ</t>
    </rPh>
    <rPh sb="34" eb="36">
      <t>イジョウ</t>
    </rPh>
    <rPh sb="37" eb="38">
      <t>トキ</t>
    </rPh>
    <rPh sb="40" eb="41">
      <t>オナ</t>
    </rPh>
    <rPh sb="42" eb="44">
      <t>ヨウシキ</t>
    </rPh>
    <rPh sb="47" eb="49">
      <t>ツイカ</t>
    </rPh>
    <rPh sb="49" eb="51">
      <t>キニュウ</t>
    </rPh>
    <rPh sb="52" eb="54">
      <t>ヒツヨウ</t>
    </rPh>
    <rPh sb="67" eb="69">
      <t>コジン</t>
    </rPh>
    <rPh sb="71" eb="72">
      <t>ガツ</t>
    </rPh>
    <rPh sb="73" eb="74">
      <t>ニチ</t>
    </rPh>
    <rPh sb="78" eb="79">
      <t>ガツ</t>
    </rPh>
    <rPh sb="81" eb="82">
      <t>ニチ</t>
    </rPh>
    <rPh sb="86" eb="88">
      <t>ネンカン</t>
    </rPh>
    <phoneticPr fontId="4"/>
  </si>
  <si>
    <t>新   規</t>
    <rPh sb="0" eb="1">
      <t>シン</t>
    </rPh>
    <rPh sb="4" eb="5">
      <t>ノリ</t>
    </rPh>
    <phoneticPr fontId="4"/>
  </si>
  <si>
    <t>※納税証明書添付年度をご入力下さい</t>
    <rPh sb="1" eb="6">
      <t>ノウゼイショウメイショ</t>
    </rPh>
    <rPh sb="6" eb="8">
      <t>テンプ</t>
    </rPh>
    <rPh sb="8" eb="10">
      <t>ネンド</t>
    </rPh>
    <rPh sb="12" eb="14">
      <t>ニュウリョク</t>
    </rPh>
    <rPh sb="14" eb="15">
      <t>クダ</t>
    </rPh>
    <phoneticPr fontId="4"/>
  </si>
  <si>
    <t>（下記注意事項２・３参照）</t>
    <rPh sb="1" eb="3">
      <t>カキ</t>
    </rPh>
    <rPh sb="3" eb="7">
      <t>チュウイジコウ</t>
    </rPh>
    <rPh sb="10" eb="12">
      <t>サンショウ</t>
    </rPh>
    <phoneticPr fontId="4"/>
  </si>
  <si>
    <t>　※免許初年度の期間、決算日変更等ある場合は左欄に直接ご入力下さい。</t>
    <rPh sb="2" eb="4">
      <t>メンキョ</t>
    </rPh>
    <rPh sb="4" eb="7">
      <t>ショネンド</t>
    </rPh>
    <rPh sb="8" eb="10">
      <t>キカン</t>
    </rPh>
    <rPh sb="11" eb="14">
      <t>ケッサンビ</t>
    </rPh>
    <rPh sb="14" eb="16">
      <t>ヘンコウ</t>
    </rPh>
    <rPh sb="16" eb="17">
      <t>トウ</t>
    </rPh>
    <rPh sb="19" eb="21">
      <t>バアイ</t>
    </rPh>
    <rPh sb="22" eb="24">
      <t>ヒダリラン</t>
    </rPh>
    <rPh sb="25" eb="27">
      <t>チョクセツ</t>
    </rPh>
    <rPh sb="28" eb="30">
      <t>ニュウリョク</t>
    </rPh>
    <rPh sb="30" eb="31">
      <t>クダ</t>
    </rPh>
    <phoneticPr fontId="4"/>
  </si>
  <si>
    <t>◎役員に関する事項（法人の場合）</t>
    <rPh sb="1" eb="3">
      <t>ヤクイン</t>
    </rPh>
    <rPh sb="4" eb="5">
      <t>カン</t>
    </rPh>
    <rPh sb="7" eb="9">
      <t>ジコウ</t>
    </rPh>
    <rPh sb="10" eb="12">
      <t>ホウジン</t>
    </rPh>
    <rPh sb="13" eb="15">
      <t>バアイ</t>
    </rPh>
    <phoneticPr fontId="4"/>
  </si>
  <si>
    <t>兵庫県収入証紙３３，０００円</t>
    <rPh sb="0" eb="3">
      <t>ヒョウゴケン</t>
    </rPh>
    <rPh sb="3" eb="5">
      <t>シュウニュウ</t>
    </rPh>
    <rPh sb="5" eb="7">
      <t>ショウシ</t>
    </rPh>
    <rPh sb="13" eb="14">
      <t>エン</t>
    </rPh>
    <phoneticPr fontId="4"/>
  </si>
  <si>
    <t>年　　月　　日</t>
    <rPh sb="0" eb="1">
      <t>ネン</t>
    </rPh>
    <rPh sb="3" eb="4">
      <t>ツキ</t>
    </rPh>
    <rPh sb="6" eb="7">
      <t>ニチ</t>
    </rPh>
    <phoneticPr fontId="4"/>
  </si>
  <si>
    <t>万</t>
    <rPh sb="0" eb="1">
      <t>マン</t>
    </rPh>
    <phoneticPr fontId="4"/>
  </si>
  <si>
    <r>
      <rPr>
        <sz val="11"/>
        <color rgb="FFFF0000"/>
        <rFont val="ＭＳ 明朝"/>
        <family val="1"/>
        <charset val="128"/>
      </rPr>
      <t>　　</t>
    </r>
    <r>
      <rPr>
        <sz val="11"/>
        <rFont val="ＭＳ 明朝"/>
        <family val="1"/>
        <charset val="128"/>
      </rPr>
      <t>年</t>
    </r>
    <r>
      <rPr>
        <sz val="11"/>
        <color rgb="FFFF0000"/>
        <rFont val="ＭＳ 明朝"/>
        <family val="1"/>
        <charset val="128"/>
      </rPr>
      <t>　　</t>
    </r>
    <r>
      <rPr>
        <sz val="11"/>
        <rFont val="ＭＳ 明朝"/>
        <family val="1"/>
        <charset val="128"/>
      </rPr>
      <t>月</t>
    </r>
    <r>
      <rPr>
        <sz val="11"/>
        <color rgb="FFFF0000"/>
        <rFont val="ＭＳ 明朝"/>
        <family val="1"/>
        <charset val="128"/>
      </rPr>
      <t>　　</t>
    </r>
    <r>
      <rPr>
        <sz val="11"/>
        <rFont val="ＭＳ 明朝"/>
        <family val="1"/>
        <charset val="128"/>
      </rPr>
      <t>日現在</t>
    </r>
    <rPh sb="2" eb="3">
      <t>ネン</t>
    </rPh>
    <rPh sb="5" eb="6">
      <t>ツキ</t>
    </rPh>
    <rPh sb="8" eb="9">
      <t>ニチ</t>
    </rPh>
    <rPh sb="9" eb="11">
      <t>ゲンザイ</t>
    </rPh>
    <phoneticPr fontId="4"/>
  </si>
  <si>
    <t>氏      名</t>
    <phoneticPr fontId="4"/>
  </si>
  <si>
    <t>氏      名</t>
    <rPh sb="0" eb="1">
      <t>シ</t>
    </rPh>
    <rPh sb="7" eb="8">
      <t>ナ</t>
    </rPh>
    <phoneticPr fontId="4"/>
  </si>
  <si>
    <t>所 在 地</t>
    <rPh sb="0" eb="1">
      <t>ショ</t>
    </rPh>
    <rPh sb="2" eb="3">
      <t>ザイ</t>
    </rPh>
    <rPh sb="4" eb="5">
      <t>チ</t>
    </rPh>
    <phoneticPr fontId="4"/>
  </si>
  <si>
    <t>◎事務所に関する事項</t>
    <rPh sb="1" eb="3">
      <t>ジム</t>
    </rPh>
    <rPh sb="3" eb="4">
      <t>ショ</t>
    </rPh>
    <rPh sb="5" eb="6">
      <t>カン</t>
    </rPh>
    <rPh sb="8" eb="10">
      <t>ジコウ</t>
    </rPh>
    <phoneticPr fontId="4"/>
  </si>
  <si>
    <t>◎政令第２条の２で定める使用人に関する事項</t>
    <rPh sb="1" eb="3">
      <t>セイレイ</t>
    </rPh>
    <rPh sb="3" eb="4">
      <t>ダイ</t>
    </rPh>
    <rPh sb="5" eb="6">
      <t>ジョウ</t>
    </rPh>
    <rPh sb="9" eb="10">
      <t>サダ</t>
    </rPh>
    <rPh sb="12" eb="14">
      <t>シヨウ</t>
    </rPh>
    <rPh sb="14" eb="15">
      <t>ニン</t>
    </rPh>
    <rPh sb="16" eb="17">
      <t>カン</t>
    </rPh>
    <rPh sb="19" eb="21">
      <t>ジコウ</t>
    </rPh>
    <phoneticPr fontId="4"/>
  </si>
  <si>
    <t>◎専任の宅地建物取引士に関する事項</t>
    <rPh sb="1" eb="3">
      <t>センニン</t>
    </rPh>
    <rPh sb="4" eb="6">
      <t>タクチ</t>
    </rPh>
    <rPh sb="6" eb="8">
      <t>タテモノ</t>
    </rPh>
    <rPh sb="8" eb="10">
      <t>トリヒキ</t>
    </rPh>
    <rPh sb="10" eb="11">
      <t>シ</t>
    </rPh>
    <rPh sb="12" eb="13">
      <t>カン</t>
    </rPh>
    <rPh sb="15" eb="17">
      <t>ジコウ</t>
    </rPh>
    <phoneticPr fontId="4"/>
  </si>
  <si>
    <t>事務所の名称（直接入力）</t>
    <rPh sb="0" eb="3">
      <t>ジムショ</t>
    </rPh>
    <rPh sb="4" eb="6">
      <t>メイショウ</t>
    </rPh>
    <rPh sb="7" eb="11">
      <t>チョクセツニュウリョク</t>
    </rPh>
    <phoneticPr fontId="4"/>
  </si>
  <si>
    <t>住      所</t>
    <rPh sb="0" eb="1">
      <t>ジュウ</t>
    </rPh>
    <rPh sb="7" eb="8">
      <t>ショ</t>
    </rPh>
    <phoneticPr fontId="4"/>
  </si>
  <si>
    <t>◎相談役及び顧問（法人の場合）</t>
    <rPh sb="1" eb="4">
      <t>ソウダンヤク</t>
    </rPh>
    <rPh sb="4" eb="5">
      <t>オヨ</t>
    </rPh>
    <rPh sb="6" eb="8">
      <t>コモン</t>
    </rPh>
    <rPh sb="9" eb="11">
      <t>ホウジン</t>
    </rPh>
    <rPh sb="12" eb="14">
      <t>バアイ</t>
    </rPh>
    <phoneticPr fontId="4"/>
  </si>
  <si>
    <t>◎100分の5以上の株主又は100分の5以上の出資者（法人の場合）</t>
    <rPh sb="4" eb="5">
      <t>ブン</t>
    </rPh>
    <rPh sb="7" eb="9">
      <t>イジョウ</t>
    </rPh>
    <rPh sb="10" eb="12">
      <t>カブヌシ</t>
    </rPh>
    <rPh sb="12" eb="13">
      <t>マタ</t>
    </rPh>
    <rPh sb="17" eb="18">
      <t>ブン</t>
    </rPh>
    <rPh sb="20" eb="22">
      <t>イジョウ</t>
    </rPh>
    <rPh sb="23" eb="25">
      <t>シュッシ</t>
    </rPh>
    <rPh sb="25" eb="26">
      <t>モノ</t>
    </rPh>
    <rPh sb="27" eb="29">
      <t>ホウジン</t>
    </rPh>
    <rPh sb="30" eb="32">
      <t>バアイ</t>
    </rPh>
    <phoneticPr fontId="4"/>
  </si>
  <si>
    <r>
      <rPr>
        <sz val="6"/>
        <rFont val="ＭＳ 明朝"/>
        <family val="1"/>
        <charset val="128"/>
      </rPr>
      <t xml:space="preserve">） </t>
    </r>
    <r>
      <rPr>
        <sz val="9"/>
        <rFont val="ＭＳ 明朝"/>
        <family val="1"/>
        <charset val="128"/>
      </rPr>
      <t>確認欄</t>
    </r>
    <rPh sb="2" eb="4">
      <t>カクニン</t>
    </rPh>
    <rPh sb="4" eb="5">
      <t>ラン</t>
    </rPh>
    <phoneticPr fontId="4"/>
  </si>
  <si>
    <t>組　　織　　変　　更</t>
    <rPh sb="0" eb="1">
      <t>グミ</t>
    </rPh>
    <rPh sb="3" eb="4">
      <t>オリ</t>
    </rPh>
    <rPh sb="6" eb="7">
      <t>ヘン</t>
    </rPh>
    <rPh sb="9" eb="10">
      <t>サラ</t>
    </rPh>
    <phoneticPr fontId="4"/>
  </si>
  <si>
    <r>
      <t>1台限りの駐車場の貸借の仲介等は宅建業ではないので、宅地の貸借欄に記入しない。</t>
    </r>
    <r>
      <rPr>
        <u/>
        <sz val="11"/>
        <rFont val="ＭＳ 明朝"/>
        <family val="1"/>
        <charset val="128"/>
      </rPr>
      <t>（不動産賃貸業・不動産管理業は含まず）</t>
    </r>
    <rPh sb="1" eb="2">
      <t>ダイ</t>
    </rPh>
    <rPh sb="2" eb="3">
      <t>カギ</t>
    </rPh>
    <rPh sb="5" eb="8">
      <t>チュウシャジョウ</t>
    </rPh>
    <rPh sb="9" eb="11">
      <t>タイシャク</t>
    </rPh>
    <rPh sb="12" eb="14">
      <t>チュウカイ</t>
    </rPh>
    <rPh sb="14" eb="15">
      <t>トウ</t>
    </rPh>
    <rPh sb="16" eb="18">
      <t>タッケン</t>
    </rPh>
    <rPh sb="18" eb="19">
      <t>ギョウ</t>
    </rPh>
    <rPh sb="26" eb="28">
      <t>タクチ</t>
    </rPh>
    <rPh sb="29" eb="31">
      <t>タイシャク</t>
    </rPh>
    <rPh sb="31" eb="32">
      <t>ラン</t>
    </rPh>
    <rPh sb="33" eb="35">
      <t>キニュウ</t>
    </rPh>
    <rPh sb="40" eb="43">
      <t>フドウサン</t>
    </rPh>
    <rPh sb="43" eb="46">
      <t>チンタイギョウ</t>
    </rPh>
    <rPh sb="47" eb="50">
      <t>フドウサン</t>
    </rPh>
    <rPh sb="50" eb="52">
      <t>カンリ</t>
    </rPh>
    <rPh sb="52" eb="53">
      <t>ギョウ</t>
    </rPh>
    <rPh sb="54" eb="55">
      <t>フク</t>
    </rPh>
    <phoneticPr fontId="4"/>
  </si>
  <si>
    <r>
      <t>売却・購入・交換についての取扱い件数及び、価額の欄にはその契約金額の合計を記入</t>
    </r>
    <r>
      <rPr>
        <u/>
        <sz val="11"/>
        <rFont val="ＭＳ 明朝"/>
        <family val="1"/>
        <charset val="128"/>
      </rPr>
      <t>(広告料含まず）</t>
    </r>
    <r>
      <rPr>
        <sz val="11"/>
        <rFont val="ＭＳ 明朝"/>
        <family val="1"/>
        <charset val="128"/>
      </rPr>
      <t>※千円単位で記入し、千円未満は切り捨て。</t>
    </r>
    <rPh sb="0" eb="2">
      <t>バイキャク</t>
    </rPh>
    <rPh sb="3" eb="5">
      <t>コウニュウ</t>
    </rPh>
    <rPh sb="6" eb="8">
      <t>コウカン</t>
    </rPh>
    <rPh sb="13" eb="15">
      <t>トリアツカ</t>
    </rPh>
    <rPh sb="16" eb="18">
      <t>ケンスウ</t>
    </rPh>
    <rPh sb="18" eb="19">
      <t>オヨ</t>
    </rPh>
    <rPh sb="21" eb="23">
      <t>カガク</t>
    </rPh>
    <rPh sb="24" eb="25">
      <t>ラン</t>
    </rPh>
    <rPh sb="29" eb="31">
      <t>ケイヤク</t>
    </rPh>
    <rPh sb="31" eb="33">
      <t>キンガク</t>
    </rPh>
    <rPh sb="34" eb="36">
      <t>ゴウケイ</t>
    </rPh>
    <rPh sb="37" eb="39">
      <t>キニュウ</t>
    </rPh>
    <rPh sb="40" eb="43">
      <t>コウコクリョウ</t>
    </rPh>
    <rPh sb="43" eb="44">
      <t>フク</t>
    </rPh>
    <rPh sb="48" eb="50">
      <t>センエン</t>
    </rPh>
    <rPh sb="50" eb="52">
      <t>タンイ</t>
    </rPh>
    <rPh sb="53" eb="55">
      <t>キニュウ</t>
    </rPh>
    <rPh sb="57" eb="59">
      <t>センエン</t>
    </rPh>
    <rPh sb="59" eb="61">
      <t>ミマン</t>
    </rPh>
    <rPh sb="62" eb="63">
      <t>キ</t>
    </rPh>
    <rPh sb="64" eb="65">
      <t>ス</t>
    </rPh>
    <phoneticPr fontId="4"/>
  </si>
  <si>
    <r>
      <t>売買・交換・貸借についての取扱い件数・価額及びそれに関わる手数料を記入</t>
    </r>
    <r>
      <rPr>
        <u/>
        <sz val="11"/>
        <rFont val="ＭＳ 明朝"/>
        <family val="1"/>
        <charset val="128"/>
      </rPr>
      <t>(広告料含まず）</t>
    </r>
    <r>
      <rPr>
        <sz val="11"/>
        <rFont val="ＭＳ 明朝"/>
        <family val="1"/>
        <charset val="128"/>
      </rPr>
      <t>※千円単位で記入し、千円未満は切り捨て。
報酬額が告示に規定されている額の範囲内であるか確認して下さい。</t>
    </r>
    <rPh sb="0" eb="2">
      <t>バイバイ</t>
    </rPh>
    <rPh sb="3" eb="5">
      <t>コウカン</t>
    </rPh>
    <rPh sb="6" eb="8">
      <t>タイシャク</t>
    </rPh>
    <rPh sb="13" eb="15">
      <t>トリアツカ</t>
    </rPh>
    <rPh sb="16" eb="18">
      <t>ケンスウ</t>
    </rPh>
    <rPh sb="19" eb="21">
      <t>カガク</t>
    </rPh>
    <rPh sb="21" eb="22">
      <t>オヨ</t>
    </rPh>
    <rPh sb="26" eb="27">
      <t>カカ</t>
    </rPh>
    <rPh sb="29" eb="32">
      <t>テスウリョウ</t>
    </rPh>
    <rPh sb="33" eb="35">
      <t>キニュウ</t>
    </rPh>
    <rPh sb="36" eb="39">
      <t>コウコクリョウ</t>
    </rPh>
    <rPh sb="39" eb="40">
      <t>フク</t>
    </rPh>
    <rPh sb="44" eb="46">
      <t>センエン</t>
    </rPh>
    <rPh sb="46" eb="48">
      <t>タンイ</t>
    </rPh>
    <rPh sb="49" eb="51">
      <t>キニュウ</t>
    </rPh>
    <rPh sb="53" eb="55">
      <t>センエン</t>
    </rPh>
    <rPh sb="55" eb="57">
      <t>ミマン</t>
    </rPh>
    <rPh sb="58" eb="59">
      <t>キ</t>
    </rPh>
    <rPh sb="60" eb="61">
      <t>ス</t>
    </rPh>
    <rPh sb="64" eb="67">
      <t>ホウシュウガク</t>
    </rPh>
    <rPh sb="68" eb="70">
      <t>コクジ</t>
    </rPh>
    <rPh sb="71" eb="73">
      <t>キテイ</t>
    </rPh>
    <rPh sb="78" eb="79">
      <t>ガク</t>
    </rPh>
    <rPh sb="80" eb="83">
      <t>ハンイナイ</t>
    </rPh>
    <rPh sb="87" eb="89">
      <t>カクニン</t>
    </rPh>
    <rPh sb="91" eb="92">
      <t>クダ</t>
    </rPh>
    <phoneticPr fontId="4"/>
  </si>
  <si>
    <t>(入力例：R4/4/1)</t>
    <rPh sb="1" eb="4">
      <t>ニュウリョクレイ</t>
    </rPh>
    <phoneticPr fontId="4"/>
  </si>
  <si>
    <t>億</t>
    <rPh sb="0" eb="1">
      <t>オク</t>
    </rPh>
    <phoneticPr fontId="4"/>
  </si>
  <si>
    <t>千万</t>
    <rPh sb="0" eb="2">
      <t>センマン</t>
    </rPh>
    <phoneticPr fontId="4"/>
  </si>
  <si>
    <t>百万</t>
    <rPh sb="0" eb="2">
      <t>ヒャクマン</t>
    </rPh>
    <phoneticPr fontId="4"/>
  </si>
  <si>
    <t>十万</t>
    <rPh sb="0" eb="2">
      <t>ジュウマン</t>
    </rPh>
    <phoneticPr fontId="4"/>
  </si>
  <si>
    <t>万</t>
    <rPh sb="0" eb="1">
      <t>マン</t>
    </rPh>
    <phoneticPr fontId="4"/>
  </si>
  <si>
    <t>千</t>
    <rPh sb="0" eb="1">
      <t>セン</t>
    </rPh>
    <phoneticPr fontId="4"/>
  </si>
  <si>
    <t>※免許証番号</t>
    <rPh sb="1" eb="4">
      <t>メンキョショウ</t>
    </rPh>
    <rPh sb="4" eb="6">
      <t>バンゴウ</t>
    </rPh>
    <phoneticPr fontId="4"/>
  </si>
  <si>
    <t>※免許年月日</t>
    <rPh sb="1" eb="3">
      <t>メンキョ</t>
    </rPh>
    <rPh sb="3" eb="6">
      <t>ネンガッピ</t>
    </rPh>
    <phoneticPr fontId="4"/>
  </si>
  <si>
    <t>※有効期間</t>
    <rPh sb="1" eb="3">
      <t>ユウコウ</t>
    </rPh>
    <rPh sb="3" eb="5">
      <t>キカン</t>
    </rPh>
    <phoneticPr fontId="4"/>
  </si>
  <si>
    <t xml:space="preserve"> 国土交通大臣</t>
    <rPh sb="1" eb="3">
      <t>コクド</t>
    </rPh>
    <rPh sb="3" eb="5">
      <t>コウツウ</t>
    </rPh>
    <rPh sb="5" eb="7">
      <t>ダイジン</t>
    </rPh>
    <phoneticPr fontId="4"/>
  </si>
  <si>
    <t>「契約形態」の欄は、賃貸借又は使用貸借の別を記入すること。</t>
    <rPh sb="1" eb="3">
      <t>ケイヤク</t>
    </rPh>
    <rPh sb="3" eb="5">
      <t>ケイタイ</t>
    </rPh>
    <rPh sb="7" eb="8">
      <t>ラン</t>
    </rPh>
    <rPh sb="10" eb="13">
      <t>チンタイシャク</t>
    </rPh>
    <rPh sb="13" eb="14">
      <t>マタ</t>
    </rPh>
    <rPh sb="15" eb="17">
      <t>シヨウ</t>
    </rPh>
    <rPh sb="17" eb="19">
      <t>タイシャク</t>
    </rPh>
    <rPh sb="20" eb="21">
      <t>ベツ</t>
    </rPh>
    <rPh sb="22" eb="24">
      <t>キニュウ</t>
    </rPh>
    <phoneticPr fontId="4"/>
  </si>
  <si>
    <t>　申請書に記載した事務所の所在地の住所と登記簿謄本又は賃貸契約書等に記載されている住所の表示に相違がある場合には、登記簿謄本に記載されている所在地等を（　）下段書きで記載すること。</t>
    <rPh sb="83" eb="85">
      <t>キサイ</t>
    </rPh>
    <phoneticPr fontId="4"/>
  </si>
  <si>
    <t>　「事務所の所有者が申請者と異なる場合」の欄は、事務所の所有者が免許申請者と異なる場合にのみ次により記入すること。</t>
    <rPh sb="2" eb="5">
      <t>ジムショ</t>
    </rPh>
    <rPh sb="6" eb="9">
      <t>ショユウシャ</t>
    </rPh>
    <rPh sb="10" eb="13">
      <t>シンセイシャ</t>
    </rPh>
    <rPh sb="14" eb="15">
      <t>コト</t>
    </rPh>
    <rPh sb="17" eb="19">
      <t>バアイ</t>
    </rPh>
    <rPh sb="21" eb="22">
      <t>ラン</t>
    </rPh>
    <rPh sb="24" eb="27">
      <t>ジムショ</t>
    </rPh>
    <rPh sb="28" eb="31">
      <t>ショユウシャ</t>
    </rPh>
    <rPh sb="32" eb="34">
      <t>メンキョ</t>
    </rPh>
    <rPh sb="34" eb="37">
      <t>シンセイシャ</t>
    </rPh>
    <rPh sb="38" eb="39">
      <t>コト</t>
    </rPh>
    <rPh sb="41" eb="43">
      <t>バアイ</t>
    </rPh>
    <phoneticPr fontId="4"/>
  </si>
  <si>
    <t>「用途」の欄は、土地建物登記簿謄本、建物賃貸借契約書又は建物使用貸借契約書等に記載された用途（住居、事務所等）について記入すること。</t>
    <rPh sb="1" eb="3">
      <t>ヨウト</t>
    </rPh>
    <rPh sb="5" eb="6">
      <t>ラン</t>
    </rPh>
    <rPh sb="8" eb="10">
      <t>トチ</t>
    </rPh>
    <rPh sb="10" eb="12">
      <t>タテモノ</t>
    </rPh>
    <rPh sb="12" eb="15">
      <t>トウキボ</t>
    </rPh>
    <rPh sb="15" eb="17">
      <t>トウホン</t>
    </rPh>
    <rPh sb="18" eb="20">
      <t>タテモノ</t>
    </rPh>
    <rPh sb="20" eb="23">
      <t>チンタイシャク</t>
    </rPh>
    <rPh sb="23" eb="26">
      <t>ケイヤクショ</t>
    </rPh>
    <rPh sb="26" eb="27">
      <t>マタ</t>
    </rPh>
    <rPh sb="28" eb="30">
      <t>タテモノ</t>
    </rPh>
    <rPh sb="30" eb="32">
      <t>シヨウ</t>
    </rPh>
    <rPh sb="32" eb="34">
      <t>タイシャク</t>
    </rPh>
    <rPh sb="34" eb="37">
      <t>ケイヤクショ</t>
    </rPh>
    <rPh sb="37" eb="38">
      <t>トウ</t>
    </rPh>
    <rPh sb="39" eb="41">
      <t>キサイ</t>
    </rPh>
    <rPh sb="44" eb="45">
      <t>ヨウ</t>
    </rPh>
    <rPh sb="45" eb="46">
      <t>ト</t>
    </rPh>
    <phoneticPr fontId="4"/>
  </si>
  <si>
    <t>専任の宅地建物取引士勤務内容報告書</t>
    <rPh sb="0" eb="2">
      <t>センニン</t>
    </rPh>
    <rPh sb="3" eb="5">
      <t>タクチ</t>
    </rPh>
    <rPh sb="5" eb="7">
      <t>タテモノ</t>
    </rPh>
    <rPh sb="7" eb="9">
      <t>トリヒキ</t>
    </rPh>
    <rPh sb="9" eb="10">
      <t>シ</t>
    </rPh>
    <rPh sb="10" eb="12">
      <t>キンム</t>
    </rPh>
    <rPh sb="12" eb="14">
      <t>ナイヨウ</t>
    </rPh>
    <rPh sb="14" eb="17">
      <t>ホウコクショ</t>
    </rPh>
    <phoneticPr fontId="4"/>
  </si>
  <si>
    <t>　必ず専任の宅地建物取引士本人が記入し、専任の宅地建物取引士と免許申請者で内容を確認の上、
下欄に記名してください。
　後日、立入調査又は電話等により、下記の内容について再確認することがあります。</t>
    <rPh sb="1" eb="2">
      <t>カナラ</t>
    </rPh>
    <rPh sb="3" eb="5">
      <t>センニン</t>
    </rPh>
    <rPh sb="6" eb="8">
      <t>タクチ</t>
    </rPh>
    <rPh sb="8" eb="10">
      <t>タテモノ</t>
    </rPh>
    <rPh sb="10" eb="12">
      <t>トリヒキ</t>
    </rPh>
    <rPh sb="12" eb="13">
      <t>シ</t>
    </rPh>
    <rPh sb="13" eb="15">
      <t>ホンニン</t>
    </rPh>
    <rPh sb="16" eb="18">
      <t>キニュウ</t>
    </rPh>
    <rPh sb="20" eb="22">
      <t>センニン</t>
    </rPh>
    <rPh sb="23" eb="25">
      <t>タクチ</t>
    </rPh>
    <rPh sb="25" eb="27">
      <t>タテモノ</t>
    </rPh>
    <rPh sb="27" eb="29">
      <t>トリヒキ</t>
    </rPh>
    <rPh sb="29" eb="30">
      <t>シ</t>
    </rPh>
    <rPh sb="31" eb="33">
      <t>メンキョ</t>
    </rPh>
    <rPh sb="33" eb="35">
      <t>シンセイ</t>
    </rPh>
    <rPh sb="35" eb="36">
      <t>シャ</t>
    </rPh>
    <rPh sb="37" eb="39">
      <t>ナイヨウ</t>
    </rPh>
    <rPh sb="40" eb="42">
      <t>カクニン</t>
    </rPh>
    <rPh sb="43" eb="44">
      <t>ウエ</t>
    </rPh>
    <rPh sb="46" eb="47">
      <t>シタ</t>
    </rPh>
    <rPh sb="47" eb="48">
      <t>ラン</t>
    </rPh>
    <rPh sb="49" eb="51">
      <t>キメイ</t>
    </rPh>
    <rPh sb="60" eb="62">
      <t>ゴジツ</t>
    </rPh>
    <rPh sb="63" eb="65">
      <t>タチイリ</t>
    </rPh>
    <rPh sb="65" eb="67">
      <t>チョウサ</t>
    </rPh>
    <rPh sb="67" eb="68">
      <t>マタ</t>
    </rPh>
    <rPh sb="69" eb="71">
      <t>デンワ</t>
    </rPh>
    <rPh sb="71" eb="72">
      <t>トウ</t>
    </rPh>
    <rPh sb="76" eb="78">
      <t>カキ</t>
    </rPh>
    <rPh sb="79" eb="81">
      <t>ナイヨウ</t>
    </rPh>
    <rPh sb="85" eb="88">
      <t>サイカクニン</t>
    </rPh>
    <phoneticPr fontId="4"/>
  </si>
  <si>
    <t>１．勤務する事務所の名称
（支店等は、その旨明記）</t>
    <rPh sb="2" eb="4">
      <t>キンム</t>
    </rPh>
    <rPh sb="6" eb="8">
      <t>ジム</t>
    </rPh>
    <rPh sb="8" eb="9">
      <t>ショ</t>
    </rPh>
    <rPh sb="10" eb="12">
      <t>メイショウ</t>
    </rPh>
    <rPh sb="14" eb="16">
      <t>シテン</t>
    </rPh>
    <rPh sb="16" eb="17">
      <t>トウ</t>
    </rPh>
    <rPh sb="21" eb="22">
      <t>ムネ</t>
    </rPh>
    <rPh sb="22" eb="24">
      <t>メイキ</t>
    </rPh>
    <phoneticPr fontId="4"/>
  </si>
  <si>
    <t>２．勤務する事務所所在地</t>
    <rPh sb="2" eb="4">
      <t>キンム</t>
    </rPh>
    <rPh sb="6" eb="8">
      <t>ジム</t>
    </rPh>
    <rPh sb="8" eb="9">
      <t>ショ</t>
    </rPh>
    <rPh sb="9" eb="12">
      <t>ショザイチ</t>
    </rPh>
    <phoneticPr fontId="4"/>
  </si>
  <si>
    <t>４．当該事務所での勤務開始
　　年月日</t>
    <rPh sb="2" eb="4">
      <t>トウガイ</t>
    </rPh>
    <rPh sb="4" eb="6">
      <t>ジム</t>
    </rPh>
    <rPh sb="6" eb="7">
      <t>ショ</t>
    </rPh>
    <rPh sb="9" eb="11">
      <t>キンム</t>
    </rPh>
    <rPh sb="11" eb="13">
      <t>カイシ</t>
    </rPh>
    <rPh sb="16" eb="19">
      <t>ネンガッピ</t>
    </rPh>
    <phoneticPr fontId="4"/>
  </si>
  <si>
    <t>　</t>
    <phoneticPr fontId="4"/>
  </si>
  <si>
    <t>　　上記のとおり相違ありません。</t>
    <rPh sb="2" eb="4">
      <t>ジョウキ</t>
    </rPh>
    <rPh sb="8" eb="10">
      <t>ソウイ</t>
    </rPh>
    <phoneticPr fontId="4"/>
  </si>
  <si>
    <t>（専任の宅地建物取引士）</t>
    <rPh sb="1" eb="3">
      <t>センニン</t>
    </rPh>
    <rPh sb="4" eb="6">
      <t>タクチ</t>
    </rPh>
    <rPh sb="6" eb="8">
      <t>タテモノ</t>
    </rPh>
    <rPh sb="8" eb="10">
      <t>トリヒキ</t>
    </rPh>
    <rPh sb="10" eb="11">
      <t>シ</t>
    </rPh>
    <phoneticPr fontId="4"/>
  </si>
  <si>
    <t>（免許申請者）</t>
    <rPh sb="1" eb="3">
      <t>メンキョ</t>
    </rPh>
    <rPh sb="3" eb="5">
      <t>シンセイ</t>
    </rPh>
    <rPh sb="5" eb="6">
      <t>シャ</t>
    </rPh>
    <phoneticPr fontId="4"/>
  </si>
  <si>
    <t>（法人にあっては代表者氏名）</t>
    <rPh sb="1" eb="3">
      <t>ホウジン</t>
    </rPh>
    <rPh sb="8" eb="11">
      <t>ダイヒョウシャ</t>
    </rPh>
    <rPh sb="11" eb="13">
      <t>シメイ</t>
    </rPh>
    <phoneticPr fontId="4"/>
  </si>
  <si>
    <t>５．当該事務所の宅建業営業
　　日数、定休日、営業時間</t>
    <rPh sb="2" eb="4">
      <t>トウガイ</t>
    </rPh>
    <rPh sb="4" eb="6">
      <t>ジム</t>
    </rPh>
    <rPh sb="6" eb="7">
      <t>ショ</t>
    </rPh>
    <rPh sb="8" eb="10">
      <t>タッケン</t>
    </rPh>
    <rPh sb="10" eb="11">
      <t>ギョウ</t>
    </rPh>
    <rPh sb="11" eb="13">
      <t>エイギョウ</t>
    </rPh>
    <rPh sb="16" eb="18">
      <t>ニッスウ</t>
    </rPh>
    <rPh sb="19" eb="22">
      <t>テイキュウビ</t>
    </rPh>
    <rPh sb="23" eb="25">
      <t>エイギョウ</t>
    </rPh>
    <rPh sb="25" eb="27">
      <t>ジカン</t>
    </rPh>
    <phoneticPr fontId="4"/>
  </si>
  <si>
    <t>６．当該宅地建物取引士の勤
　　務日数、休日、勤務時間</t>
    <rPh sb="2" eb="4">
      <t>トウガイ</t>
    </rPh>
    <rPh sb="4" eb="6">
      <t>タクチ</t>
    </rPh>
    <rPh sb="6" eb="8">
      <t>タテモノ</t>
    </rPh>
    <rPh sb="8" eb="10">
      <t>トリヒキ</t>
    </rPh>
    <rPh sb="10" eb="11">
      <t>シ</t>
    </rPh>
    <rPh sb="12" eb="13">
      <t>ツトム</t>
    </rPh>
    <rPh sb="16" eb="17">
      <t>ツトム</t>
    </rPh>
    <rPh sb="17" eb="19">
      <t>ニッスウ</t>
    </rPh>
    <rPh sb="20" eb="22">
      <t>キュウジツ</t>
    </rPh>
    <rPh sb="23" eb="25">
      <t>キンム</t>
    </rPh>
    <rPh sb="25" eb="27">
      <t>ジカン</t>
    </rPh>
    <phoneticPr fontId="4"/>
  </si>
  <si>
    <t>７．給　与　制</t>
    <rPh sb="2" eb="3">
      <t>キュウ</t>
    </rPh>
    <rPh sb="4" eb="5">
      <t>ヨ</t>
    </rPh>
    <rPh sb="6" eb="7">
      <t>セイ</t>
    </rPh>
    <phoneticPr fontId="4"/>
  </si>
  <si>
    <t>８．備　　　考</t>
    <rPh sb="2" eb="3">
      <t>ビ</t>
    </rPh>
    <rPh sb="6" eb="7">
      <t>コウ</t>
    </rPh>
    <phoneticPr fontId="4"/>
  </si>
  <si>
    <t>３．通　勤　方　法</t>
    <rPh sb="2" eb="3">
      <t>ツウ</t>
    </rPh>
    <rPh sb="4" eb="5">
      <t>ツトム</t>
    </rPh>
    <rPh sb="6" eb="7">
      <t>カタ</t>
    </rPh>
    <rPh sb="8" eb="9">
      <t>ノリ</t>
    </rPh>
    <phoneticPr fontId="4"/>
  </si>
  <si>
    <t>)</t>
    <phoneticPr fontId="4"/>
  </si>
  <si>
    <t>)分</t>
    <rPh sb="1" eb="2">
      <t>フン</t>
    </rPh>
    <phoneticPr fontId="4"/>
  </si>
  <si>
    <t>月平均</t>
    <rPh sb="0" eb="3">
      <t>ツキヘイキン</t>
    </rPh>
    <phoneticPr fontId="4"/>
  </si>
  <si>
    <t>主な通勤手段(</t>
    <rPh sb="0" eb="1">
      <t>オモ</t>
    </rPh>
    <rPh sb="2" eb="4">
      <t>ツウキン</t>
    </rPh>
    <rPh sb="4" eb="6">
      <t>シュダン</t>
    </rPh>
    <phoneticPr fontId="4"/>
  </si>
  <si>
    <t>片道通勤時間 約(</t>
    <rPh sb="0" eb="2">
      <t>カタミチ</t>
    </rPh>
    <rPh sb="2" eb="4">
      <t>ツウキン</t>
    </rPh>
    <rPh sb="4" eb="6">
      <t>ジカン</t>
    </rPh>
    <phoneticPr fontId="4"/>
  </si>
  <si>
    <t>曜日</t>
    <rPh sb="0" eb="2">
      <t>ヨウビ</t>
    </rPh>
    <phoneticPr fontId="4"/>
  </si>
  <si>
    <t>時</t>
    <rPh sb="0" eb="1">
      <t>ジ</t>
    </rPh>
    <phoneticPr fontId="4"/>
  </si>
  <si>
    <t>分から</t>
    <rPh sb="0" eb="1">
      <t>フン</t>
    </rPh>
    <phoneticPr fontId="4"/>
  </si>
  <si>
    <t>分まで</t>
    <rPh sb="0" eb="1">
      <t>フン</t>
    </rPh>
    <phoneticPr fontId="4"/>
  </si>
  <si>
    <t>時間</t>
    <rPh sb="0" eb="2">
      <t>ジカン</t>
    </rPh>
    <phoneticPr fontId="4"/>
  </si>
  <si>
    <t>定休日</t>
    <rPh sb="0" eb="3">
      <t>テイキュウビ</t>
    </rPh>
    <phoneticPr fontId="4"/>
  </si>
  <si>
    <t>月給制</t>
    <rPh sb="0" eb="2">
      <t>ゲッキュウ</t>
    </rPh>
    <rPh sb="2" eb="3">
      <t>セイ</t>
    </rPh>
    <phoneticPr fontId="4"/>
  </si>
  <si>
    <t>その他（</t>
    <rPh sb="2" eb="3">
      <t>タ</t>
    </rPh>
    <phoneticPr fontId="4"/>
  </si>
  <si>
    <t>日給制</t>
    <rPh sb="0" eb="3">
      <t>ニッキュウセイ</t>
    </rPh>
    <phoneticPr fontId="4"/>
  </si>
  <si>
    <t>歩　合</t>
    <rPh sb="0" eb="1">
      <t>ホ</t>
    </rPh>
    <rPh sb="2" eb="3">
      <t>ゴウ</t>
    </rPh>
    <phoneticPr fontId="4"/>
  </si>
  <si>
    <t>住　所</t>
    <rPh sb="0" eb="1">
      <t>ジュウ</t>
    </rPh>
    <rPh sb="2" eb="3">
      <t>ショ</t>
    </rPh>
    <phoneticPr fontId="4"/>
  </si>
  <si>
    <t>　　　・当該事務所での勤務開始年月日の欄は、免許日、宅地建物取引士となった日等とは関係なく、
　　　　当該事務所に勤めるようになった日を記入してください。</t>
    <rPh sb="4" eb="6">
      <t>トウガイ</t>
    </rPh>
    <rPh sb="6" eb="8">
      <t>ジム</t>
    </rPh>
    <rPh sb="8" eb="9">
      <t>ショ</t>
    </rPh>
    <rPh sb="11" eb="13">
      <t>キンム</t>
    </rPh>
    <rPh sb="13" eb="15">
      <t>カイシ</t>
    </rPh>
    <rPh sb="15" eb="18">
      <t>ネンガッピ</t>
    </rPh>
    <rPh sb="19" eb="20">
      <t>ラン</t>
    </rPh>
    <rPh sb="22" eb="24">
      <t>メンキョ</t>
    </rPh>
    <rPh sb="24" eb="25">
      <t>ビ</t>
    </rPh>
    <rPh sb="26" eb="28">
      <t>タクチ</t>
    </rPh>
    <rPh sb="28" eb="30">
      <t>タテモノ</t>
    </rPh>
    <rPh sb="30" eb="32">
      <t>トリヒキ</t>
    </rPh>
    <rPh sb="32" eb="33">
      <t>シ</t>
    </rPh>
    <rPh sb="37" eb="38">
      <t>ヒ</t>
    </rPh>
    <rPh sb="38" eb="39">
      <t>トウ</t>
    </rPh>
    <rPh sb="41" eb="43">
      <t>カンケイ</t>
    </rPh>
    <rPh sb="51" eb="53">
      <t>トウガイ</t>
    </rPh>
    <rPh sb="53" eb="55">
      <t>ジム</t>
    </rPh>
    <rPh sb="55" eb="56">
      <t>ショ</t>
    </rPh>
    <rPh sb="57" eb="58">
      <t>ツト</t>
    </rPh>
    <rPh sb="66" eb="67">
      <t>ヒ</t>
    </rPh>
    <rPh sb="68" eb="70">
      <t>キニュウ</t>
    </rPh>
    <phoneticPr fontId="4"/>
  </si>
  <si>
    <t>　　注意</t>
    <rPh sb="2" eb="4">
      <t>チュウイ</t>
    </rPh>
    <phoneticPr fontId="4"/>
  </si>
  <si>
    <t>　　　・選択肢□となっているものは、該当するものにチェック☑を入れてください。</t>
    <rPh sb="4" eb="7">
      <t>センタクシ</t>
    </rPh>
    <rPh sb="18" eb="20">
      <t>ガイトウ</t>
    </rPh>
    <rPh sb="31" eb="32">
      <t>イ</t>
    </rPh>
    <phoneticPr fontId="4"/>
  </si>
  <si>
    <t>　　記入方法</t>
    <rPh sb="2" eb="4">
      <t>キニュウ</t>
    </rPh>
    <rPh sb="4" eb="6">
      <t>ホウホウ</t>
    </rPh>
    <phoneticPr fontId="4"/>
  </si>
  <si>
    <t xml:space="preserve"> 報酬額表の内容が読み取れる写真を添付してください。（令和6年7月1日から施行分）</t>
    <rPh sb="1" eb="3">
      <t>ホウシュウ</t>
    </rPh>
    <rPh sb="3" eb="4">
      <t>ガク</t>
    </rPh>
    <rPh sb="4" eb="5">
      <t>ヒョウ</t>
    </rPh>
    <rPh sb="6" eb="8">
      <t>ナイヨウ</t>
    </rPh>
    <rPh sb="9" eb="10">
      <t>ヨ</t>
    </rPh>
    <rPh sb="11" eb="12">
      <t>ト</t>
    </rPh>
    <rPh sb="14" eb="16">
      <t>シャシン</t>
    </rPh>
    <rPh sb="17" eb="19">
      <t>テンプ</t>
    </rPh>
    <rPh sb="27" eb="29">
      <t>レイワ</t>
    </rPh>
    <rPh sb="30" eb="31">
      <t>ネン</t>
    </rPh>
    <rPh sb="32" eb="33">
      <t>ガツ</t>
    </rPh>
    <rPh sb="34" eb="35">
      <t>ニチ</t>
    </rPh>
    <rPh sb="37" eb="39">
      <t>シコウ</t>
    </rPh>
    <rPh sb="39" eb="40">
      <t>ブン</t>
    </rPh>
    <phoneticPr fontId="4"/>
  </si>
  <si>
    <t>申請書類チェック用</t>
    <rPh sb="0" eb="2">
      <t>シンセイ</t>
    </rPh>
    <rPh sb="2" eb="4">
      <t>ショルイ</t>
    </rPh>
    <rPh sb="8" eb="9">
      <t>ヨウ</t>
    </rPh>
    <phoneticPr fontId="4"/>
  </si>
  <si>
    <t>・非常勤役員、監査役は該当しない。</t>
    <rPh sb="1" eb="4">
      <t>ヒジョウキン</t>
    </rPh>
    <rPh sb="4" eb="6">
      <t>ヤクイン</t>
    </rPh>
    <rPh sb="7" eb="10">
      <t>カンサヤク</t>
    </rPh>
    <rPh sb="11" eb="13">
      <t>ガイトウ</t>
    </rPh>
    <phoneticPr fontId="4"/>
  </si>
  <si>
    <t>メールアドレス</t>
    <phoneticPr fontId="4"/>
  </si>
  <si>
    <t>メールアドレス</t>
    <phoneticPr fontId="4"/>
  </si>
  <si>
    <t>＠</t>
    <phoneticPr fontId="4"/>
  </si>
  <si>
    <t>必要枚数分添付</t>
    <rPh sb="0" eb="7">
      <t>ヒツヨウマイスウブンテンプ</t>
    </rPh>
    <phoneticPr fontId="4"/>
  </si>
  <si>
    <t>　　　　〃</t>
    <phoneticPr fontId="4"/>
  </si>
  <si>
    <r>
      <t xml:space="preserve"> 添付書類</t>
    </r>
    <r>
      <rPr>
        <sz val="10"/>
        <color theme="1"/>
        <rFont val="ＭＳ 明朝"/>
        <family val="1"/>
        <charset val="128"/>
      </rPr>
      <t>⑽</t>
    </r>
    <r>
      <rPr>
        <sz val="10"/>
        <color theme="1"/>
        <rFont val="HGP明朝B"/>
        <family val="1"/>
        <charset val="128"/>
      </rPr>
      <t>　宅地建物取引業に従事する者の名簿</t>
    </r>
    <phoneticPr fontId="4"/>
  </si>
  <si>
    <r>
      <t xml:space="preserve"> 添付書類</t>
    </r>
    <r>
      <rPr>
        <sz val="10"/>
        <color theme="1"/>
        <rFont val="ＭＳ 明朝"/>
        <family val="1"/>
        <charset val="128"/>
      </rPr>
      <t>⑷</t>
    </r>
    <r>
      <rPr>
        <sz val="10"/>
        <color theme="1"/>
        <rFont val="HGP明朝B"/>
        <family val="1"/>
        <charset val="128"/>
      </rPr>
      <t>　専任の宅地建物取引士設置証明書</t>
    </r>
    <phoneticPr fontId="4"/>
  </si>
  <si>
    <r>
      <t xml:space="preserve"> 添付書類</t>
    </r>
    <r>
      <rPr>
        <sz val="10"/>
        <color theme="1"/>
        <rFont val="ＭＳ 明朝"/>
        <family val="1"/>
        <charset val="128"/>
      </rPr>
      <t>⑺</t>
    </r>
    <r>
      <rPr>
        <sz val="10"/>
        <color theme="1"/>
        <rFont val="HGP明朝B"/>
        <family val="1"/>
        <charset val="128"/>
      </rPr>
      <t>　事務所を使用する権原に関する書面</t>
    </r>
    <phoneticPr fontId="4"/>
  </si>
  <si>
    <t>必要事務所分添付</t>
    <rPh sb="0" eb="8">
      <t>ヒツヨウジムショブンテンプ</t>
    </rPh>
    <phoneticPr fontId="4"/>
  </si>
  <si>
    <r>
      <t xml:space="preserve"> 添付書類</t>
    </r>
    <r>
      <rPr>
        <sz val="10"/>
        <color theme="1"/>
        <rFont val="ＭＳ 明朝"/>
        <family val="1"/>
        <charset val="128"/>
      </rPr>
      <t>⑶</t>
    </r>
    <r>
      <rPr>
        <sz val="10"/>
        <color theme="1"/>
        <rFont val="HGP明朝B"/>
        <family val="1"/>
        <charset val="128"/>
      </rPr>
      <t>　略歴書</t>
    </r>
    <phoneticPr fontId="4"/>
  </si>
  <si>
    <r>
      <t xml:space="preserve"> 添付書類</t>
    </r>
    <r>
      <rPr>
        <sz val="10"/>
        <color theme="1"/>
        <rFont val="ＭＳ 明朝"/>
        <family val="1"/>
        <charset val="128"/>
      </rPr>
      <t>⑻</t>
    </r>
    <r>
      <rPr>
        <sz val="10"/>
        <color theme="1"/>
        <rFont val="HGP明朝B"/>
        <family val="1"/>
        <charset val="128"/>
      </rPr>
      <t>　略歴書</t>
    </r>
    <rPh sb="1" eb="5">
      <t>テンプショルイ</t>
    </rPh>
    <rPh sb="7" eb="10">
      <t>リャクレキショ</t>
    </rPh>
    <phoneticPr fontId="4"/>
  </si>
  <si>
    <t>専任の宅地建物取引士等</t>
    <rPh sb="10" eb="11">
      <t>トウ</t>
    </rPh>
    <phoneticPr fontId="4"/>
  </si>
  <si>
    <t>令和７年改正版</t>
    <rPh sb="0" eb="2">
      <t>レイワ</t>
    </rPh>
    <rPh sb="3" eb="4">
      <t>ネン</t>
    </rPh>
    <phoneticPr fontId="4"/>
  </si>
  <si>
    <r>
      <t xml:space="preserve"> 添付書類</t>
    </r>
    <r>
      <rPr>
        <sz val="10"/>
        <color theme="1"/>
        <rFont val="ＭＳ 明朝"/>
        <family val="1"/>
        <charset val="128"/>
      </rPr>
      <t>⑹</t>
    </r>
    <r>
      <rPr>
        <sz val="10"/>
        <color theme="1"/>
        <rFont val="Calibri"/>
        <family val="1"/>
      </rPr>
      <t xml:space="preserve"> </t>
    </r>
    <r>
      <rPr>
        <sz val="10"/>
        <color theme="1"/>
        <rFont val="HGP明朝B"/>
        <family val="1"/>
        <charset val="128"/>
      </rPr>
      <t>（第一面）</t>
    </r>
    <phoneticPr fontId="4"/>
  </si>
  <si>
    <r>
      <t xml:space="preserve"> 添付書類</t>
    </r>
    <r>
      <rPr>
        <sz val="10"/>
        <color theme="1"/>
        <rFont val="ＭＳ 明朝"/>
        <family val="1"/>
        <charset val="128"/>
      </rPr>
      <t>⑼</t>
    </r>
    <r>
      <rPr>
        <sz val="10"/>
        <color theme="1"/>
        <rFont val="HGP明朝B"/>
        <family val="1"/>
        <charset val="128"/>
      </rPr>
      <t>　略歴書</t>
    </r>
    <rPh sb="1" eb="5">
      <t>テンプショルイ</t>
    </rPh>
    <rPh sb="7" eb="10">
      <t>リャクレキショ</t>
    </rPh>
    <phoneticPr fontId="4"/>
  </si>
  <si>
    <t>代表者等の連絡先に関する調書</t>
    <rPh sb="0" eb="4">
      <t>ダイヒョウシャトウ</t>
    </rPh>
    <rPh sb="5" eb="8">
      <t>レンラクサキ</t>
    </rPh>
    <rPh sb="9" eb="10">
      <t>カン</t>
    </rPh>
    <rPh sb="12" eb="14">
      <t>チョウショ</t>
    </rPh>
    <phoneticPr fontId="4"/>
  </si>
  <si>
    <t>直近1年分添付</t>
    <rPh sb="0" eb="2">
      <t>チョッキン</t>
    </rPh>
    <rPh sb="3" eb="5">
      <t>ネンブン</t>
    </rPh>
    <rPh sb="5" eb="7">
      <t>テンプ</t>
    </rPh>
    <phoneticPr fontId="4"/>
  </si>
  <si>
    <r>
      <t xml:space="preserve"> 添付書類</t>
    </r>
    <r>
      <rPr>
        <sz val="10"/>
        <color theme="1"/>
        <rFont val="ＭＳ 明朝"/>
        <family val="1"/>
        <charset val="128"/>
      </rPr>
      <t>⑸</t>
    </r>
    <r>
      <rPr>
        <sz val="10"/>
        <color theme="1"/>
        <rFont val="HGP明朝B"/>
        <family val="1"/>
        <charset val="128"/>
      </rPr>
      <t>　資産の状況を示す書面</t>
    </r>
    <rPh sb="10" eb="12">
      <t>ジョウキョウ</t>
    </rPh>
    <rPh sb="13" eb="14">
      <t>シメ</t>
    </rPh>
    <rPh sb="15" eb="17">
      <t>ショメン</t>
    </rPh>
    <phoneticPr fontId="4"/>
  </si>
  <si>
    <t>必要人数分添付</t>
    <rPh sb="0" eb="7">
      <t>ヒツヨウニンズウブンテンプ</t>
    </rPh>
    <phoneticPr fontId="4"/>
  </si>
  <si>
    <t>必要人数分添付</t>
    <rPh sb="0" eb="5">
      <t>ヒツヨウニンズウブン</t>
    </rPh>
    <rPh sb="5" eb="7">
      <t>テンプ</t>
    </rPh>
    <phoneticPr fontId="4"/>
  </si>
  <si>
    <t>添　付　書　類　（１０）</t>
    <rPh sb="0" eb="1">
      <t>ソウ</t>
    </rPh>
    <rPh sb="2" eb="3">
      <t>ヅケ</t>
    </rPh>
    <rPh sb="4" eb="5">
      <t>ショ</t>
    </rPh>
    <rPh sb="6" eb="7">
      <t>ルイ</t>
    </rPh>
    <phoneticPr fontId="4"/>
  </si>
  <si>
    <r>
      <t>・</t>
    </r>
    <r>
      <rPr>
        <u/>
        <sz val="12"/>
        <color theme="1"/>
        <rFont val="ＭＳ Ｐゴシック"/>
        <family val="3"/>
        <charset val="128"/>
      </rPr>
      <t>代表者非常勤の場合は該当しない。</t>
    </r>
    <rPh sb="1" eb="4">
      <t>ダイヒョウシャ</t>
    </rPh>
    <rPh sb="4" eb="7">
      <t>ヒジョウキン</t>
    </rPh>
    <rPh sb="8" eb="10">
      <t>バアイ</t>
    </rPh>
    <rPh sb="11" eb="13">
      <t>ガイトウ</t>
    </rPh>
    <phoneticPr fontId="4"/>
  </si>
  <si>
    <t>添　付　書　類　（４）</t>
    <phoneticPr fontId="4"/>
  </si>
  <si>
    <t>添　付　書　類　（７）</t>
    <rPh sb="0" eb="1">
      <t>ソウ</t>
    </rPh>
    <rPh sb="2" eb="3">
      <t>ヅケ</t>
    </rPh>
    <rPh sb="4" eb="5">
      <t>ショ</t>
    </rPh>
    <rPh sb="6" eb="7">
      <t>ルイ</t>
    </rPh>
    <phoneticPr fontId="4"/>
  </si>
  <si>
    <r>
      <t xml:space="preserve"> 業者票の内容が読み取れる写真を添付してください。</t>
    </r>
    <r>
      <rPr>
        <b/>
        <sz val="11"/>
        <color rgb="FFFF0000"/>
        <rFont val="ＭＳ 明朝"/>
        <family val="1"/>
        <charset val="128"/>
      </rPr>
      <t>(令和7年4月1日から様式変更）</t>
    </r>
    <rPh sb="1" eb="3">
      <t>ギョウシャ</t>
    </rPh>
    <rPh sb="3" eb="4">
      <t>ヒョウ</t>
    </rPh>
    <rPh sb="5" eb="7">
      <t>ナイヨウ</t>
    </rPh>
    <rPh sb="8" eb="9">
      <t>ヨ</t>
    </rPh>
    <rPh sb="10" eb="11">
      <t>ト</t>
    </rPh>
    <rPh sb="13" eb="15">
      <t>シャシン</t>
    </rPh>
    <rPh sb="16" eb="18">
      <t>テンプ</t>
    </rPh>
    <rPh sb="26" eb="28">
      <t>レイワ</t>
    </rPh>
    <rPh sb="29" eb="30">
      <t>ネン</t>
    </rPh>
    <rPh sb="31" eb="32">
      <t>ガツ</t>
    </rPh>
    <rPh sb="33" eb="34">
      <t>ニチ</t>
    </rPh>
    <rPh sb="36" eb="38">
      <t>ヨウシキ</t>
    </rPh>
    <rPh sb="38" eb="40">
      <t>ヘンコウ</t>
    </rPh>
    <phoneticPr fontId="4"/>
  </si>
  <si>
    <t>　　令和　７年　４月　１日</t>
    <rPh sb="2" eb="4">
      <t>レイワ</t>
    </rPh>
    <rPh sb="6" eb="7">
      <t>ネン</t>
    </rPh>
    <rPh sb="7" eb="8">
      <t>ヘイネン</t>
    </rPh>
    <rPh sb="9" eb="10">
      <t>ツキ</t>
    </rPh>
    <rPh sb="12" eb="13">
      <t>ニチ</t>
    </rPh>
    <phoneticPr fontId="4"/>
  </si>
  <si>
    <t>◎専任取引士専任性判定基準表　</t>
    <rPh sb="1" eb="3">
      <t>センニン</t>
    </rPh>
    <rPh sb="3" eb="5">
      <t>トリヒキ</t>
    </rPh>
    <rPh sb="5" eb="6">
      <t>シ</t>
    </rPh>
    <rPh sb="6" eb="8">
      <t>センニン</t>
    </rPh>
    <rPh sb="8" eb="9">
      <t>セイ</t>
    </rPh>
    <rPh sb="9" eb="11">
      <t>ハンテイ</t>
    </rPh>
    <rPh sb="11" eb="13">
      <t>キジュン</t>
    </rPh>
    <rPh sb="13" eb="14">
      <t>ヒョウ</t>
    </rPh>
    <phoneticPr fontId="4"/>
  </si>
  <si>
    <t>添　付　書　類　（３）</t>
    <rPh sb="0" eb="1">
      <t>ソウ</t>
    </rPh>
    <rPh sb="2" eb="3">
      <t>ヅケ</t>
    </rPh>
    <rPh sb="4" eb="5">
      <t>ショ</t>
    </rPh>
    <rPh sb="6" eb="7">
      <t>タグイ</t>
    </rPh>
    <phoneticPr fontId="4"/>
  </si>
  <si>
    <t>　　　　年　　月　　日</t>
    <rPh sb="4" eb="5">
      <t>ネン</t>
    </rPh>
    <rPh sb="7" eb="8">
      <t>ツキ</t>
    </rPh>
    <rPh sb="10" eb="11">
      <t>ニチ</t>
    </rPh>
    <phoneticPr fontId="4"/>
  </si>
  <si>
    <t>添　　付　　書　　類 　（５）</t>
    <rPh sb="0" eb="1">
      <t>ソウ</t>
    </rPh>
    <rPh sb="3" eb="4">
      <t>ヅケ</t>
    </rPh>
    <rPh sb="6" eb="7">
      <t>ショ</t>
    </rPh>
    <rPh sb="9" eb="10">
      <t>ルイ</t>
    </rPh>
    <phoneticPr fontId="4"/>
  </si>
  <si>
    <t>資産の状況を示す書面</t>
    <rPh sb="0" eb="2">
      <t>シサン</t>
    </rPh>
    <rPh sb="3" eb="5">
      <t>ジョウキョウ</t>
    </rPh>
    <rPh sb="6" eb="7">
      <t>シメ</t>
    </rPh>
    <rPh sb="8" eb="10">
      <t>ショメン</t>
    </rPh>
    <phoneticPr fontId="4"/>
  </si>
  <si>
    <t>　この書面は、個人の業者のみが記入すること。</t>
    <rPh sb="3" eb="5">
      <t>ショメン</t>
    </rPh>
    <rPh sb="7" eb="9">
      <t>コジン</t>
    </rPh>
    <rPh sb="10" eb="12">
      <t>ギョウシャ</t>
    </rPh>
    <rPh sb="15" eb="17">
      <t>キニュウ</t>
    </rPh>
    <phoneticPr fontId="4"/>
  </si>
  <si>
    <t>　法第３１条の３第２項の規定により同条第１項の宅地建物取引士とみなされるものにあっては、本様式の作成を省略することができる。</t>
    <rPh sb="1" eb="2">
      <t>ホウ</t>
    </rPh>
    <rPh sb="2" eb="3">
      <t>ダイ</t>
    </rPh>
    <rPh sb="5" eb="6">
      <t>ジョウ</t>
    </rPh>
    <rPh sb="8" eb="9">
      <t>ダイ</t>
    </rPh>
    <rPh sb="10" eb="11">
      <t>コウ</t>
    </rPh>
    <rPh sb="12" eb="14">
      <t>キテイ</t>
    </rPh>
    <rPh sb="17" eb="19">
      <t>ドウジョウ</t>
    </rPh>
    <rPh sb="19" eb="20">
      <t>ダイ</t>
    </rPh>
    <rPh sb="21" eb="22">
      <t>コウ</t>
    </rPh>
    <rPh sb="23" eb="27">
      <t>タクチタテモノ</t>
    </rPh>
    <rPh sb="27" eb="30">
      <t>トリヒキシ</t>
    </rPh>
    <rPh sb="44" eb="47">
      <t>ホンヨウシキ</t>
    </rPh>
    <rPh sb="48" eb="50">
      <t>サクセイ</t>
    </rPh>
    <rPh sb="51" eb="53">
      <t>ショウリャク</t>
    </rPh>
    <phoneticPr fontId="4"/>
  </si>
  <si>
    <t>備　考</t>
    <rPh sb="0" eb="1">
      <t>ビ</t>
    </rPh>
    <rPh sb="2" eb="3">
      <t>コウ</t>
    </rPh>
    <phoneticPr fontId="4"/>
  </si>
  <si>
    <t>略歴書（専任の宅地建物取引士等）</t>
    <rPh sb="0" eb="3">
      <t>リャクレキショ</t>
    </rPh>
    <rPh sb="4" eb="6">
      <t>センニン</t>
    </rPh>
    <rPh sb="7" eb="11">
      <t>タクチタテモノ</t>
    </rPh>
    <rPh sb="11" eb="14">
      <t>トリヒキシ</t>
    </rPh>
    <rPh sb="14" eb="15">
      <t>トウ</t>
    </rPh>
    <phoneticPr fontId="4"/>
  </si>
  <si>
    <t>添　付　書　類　（８）</t>
    <rPh sb="0" eb="1">
      <t>ソウ</t>
    </rPh>
    <rPh sb="2" eb="3">
      <t>ヅケ</t>
    </rPh>
    <rPh sb="4" eb="5">
      <t>ショ</t>
    </rPh>
    <rPh sb="6" eb="7">
      <t>タグイ</t>
    </rPh>
    <phoneticPr fontId="4"/>
  </si>
  <si>
    <t>　この書面は、法第九条の規定により法人の役員又は政令第二条の二で定める使用人の変更の届出をしようとするときは、その届出に係る者についてのみ作成すること。</t>
    <rPh sb="3" eb="5">
      <t>ショメン</t>
    </rPh>
    <phoneticPr fontId="4"/>
  </si>
  <si>
    <t>備　考</t>
    <phoneticPr fontId="4"/>
  </si>
  <si>
    <t>電話番号</t>
    <rPh sb="0" eb="4">
      <t>デンワバンゴウ</t>
    </rPh>
    <phoneticPr fontId="4"/>
  </si>
  <si>
    <t>(ﾌﾘｶﾞﾅ)
氏名</t>
    <phoneticPr fontId="4"/>
  </si>
  <si>
    <t>政令第二条の二で定める使用人</t>
    <rPh sb="0" eb="2">
      <t>セイレイ</t>
    </rPh>
    <phoneticPr fontId="4"/>
  </si>
  <si>
    <t>免許を受けようとする者（法人である場合においては、その役員）</t>
    <rPh sb="0" eb="2">
      <t>メンキョ</t>
    </rPh>
    <rPh sb="3" eb="4">
      <t>ウ</t>
    </rPh>
    <rPh sb="10" eb="11">
      <t>シャ</t>
    </rPh>
    <rPh sb="12" eb="14">
      <t>ホウジン</t>
    </rPh>
    <rPh sb="17" eb="19">
      <t>バアイ</t>
    </rPh>
    <rPh sb="27" eb="29">
      <t>ヤクイン</t>
    </rPh>
    <phoneticPr fontId="4"/>
  </si>
  <si>
    <t>代表者等の連絡先に関する調書</t>
    <rPh sb="0" eb="3">
      <t>ダイヒョウシャ</t>
    </rPh>
    <rPh sb="3" eb="4">
      <t>トウ</t>
    </rPh>
    <rPh sb="5" eb="8">
      <t>レンラクサキ</t>
    </rPh>
    <rPh sb="9" eb="10">
      <t>カン</t>
    </rPh>
    <rPh sb="12" eb="14">
      <t>チョウショ</t>
    </rPh>
    <phoneticPr fontId="4"/>
  </si>
  <si>
    <t>添　付　書　類　(９)</t>
    <rPh sb="0" eb="1">
      <t>ソウ</t>
    </rPh>
    <rPh sb="2" eb="3">
      <t>ヅケ</t>
    </rPh>
    <rPh sb="4" eb="5">
      <t>ショ</t>
    </rPh>
    <rPh sb="6" eb="7">
      <t>タグイ</t>
    </rPh>
    <phoneticPr fontId="4"/>
  </si>
  <si>
    <t>代表者以外が専任取引士の場合
確認書類が必要です
　　※別紙参照</t>
    <rPh sb="15" eb="19">
      <t>カクニンショルイ</t>
    </rPh>
    <rPh sb="20" eb="22">
      <t>ヒツヨウ</t>
    </rPh>
    <rPh sb="28" eb="30">
      <t>ベッシ</t>
    </rPh>
    <rPh sb="30" eb="32">
      <t>サンショウ</t>
    </rPh>
    <phoneticPr fontId="4"/>
  </si>
  <si>
    <t>備考　１　期間の記入については、個人は１月１日から１２月３１日までとし、法人については決算期間とする。
　　　２　「売買・交換」の欄には、上段に売買の実績を、下段に交換の実績を記入すること。</t>
    <rPh sb="0" eb="2">
      <t>ビコウ</t>
    </rPh>
    <rPh sb="8" eb="10">
      <t>キニュウ</t>
    </rPh>
    <rPh sb="16" eb="18">
      <t>コジン</t>
    </rPh>
    <rPh sb="20" eb="21">
      <t>ガツ</t>
    </rPh>
    <rPh sb="22" eb="23">
      <t>ニチ</t>
    </rPh>
    <rPh sb="27" eb="28">
      <t>ガツ</t>
    </rPh>
    <rPh sb="30" eb="31">
      <t>ニチ</t>
    </rPh>
    <rPh sb="36" eb="38">
      <t>ホウジン</t>
    </rPh>
    <rPh sb="43" eb="45">
      <t>ケッサン</t>
    </rPh>
    <rPh sb="45" eb="47">
      <t>キカン</t>
    </rPh>
    <phoneticPr fontId="4"/>
  </si>
  <si>
    <t>　期間の記入については、個人は１月１日から１２月３１日までとし、法人については決算期間とする。</t>
    <phoneticPr fontId="4"/>
  </si>
  <si>
    <t>備考</t>
    <rPh sb="0" eb="2">
      <t>ビコウ</t>
    </rPh>
    <phoneticPr fontId="4"/>
  </si>
  <si>
    <t>（注）　証明日は必ず記入すること。</t>
    <rPh sb="1" eb="2">
      <t>チュウ</t>
    </rPh>
    <rPh sb="4" eb="6">
      <t>ショウメイ</t>
    </rPh>
    <rPh sb="6" eb="7">
      <t>ビ</t>
    </rPh>
    <rPh sb="8" eb="9">
      <t>カナラ</t>
    </rPh>
    <rPh sb="10" eb="12">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</si>
</sst>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d;@"/>
    <numFmt numFmtId="177" formatCode=";;;"/>
    <numFmt numFmtId="178" formatCode="[$-411]ggge&quot;年&quot;m&quot;月&quot;d&quot;日&quot;;@"/>
    <numFmt numFmtId="179" formatCode="0_ "/>
    <numFmt numFmtId="180" formatCode="#,##0_);[Red]\(#,##0\)"/>
    <numFmt numFmtId="181" formatCode="[$]ggge&quot;年&quot;m&quot;月&quot;d&quot;日&quot;;@" x16r2:formatCode16="[$-ja-JP-x-gannen]ggge&quot;年&quot;m&quot;月&quot;d&quot;日&quot;;@"/>
    <numFmt numFmtId="182" formatCode="[$-411]ge/m/d;@"/>
  </numFmts>
  <fonts count="9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ＭＳ 明朝"/>
      <family val="1"/>
      <charset val="128"/>
    </font>
    <font>
      <sz val="9"/>
      <name val="ＭＳ 明朝"/>
      <family val="1"/>
      <charset val="128"/>
    </font>
    <font>
      <sz val="5"/>
      <name val="ＭＳ 明朝"/>
      <family val="1"/>
      <charset val="128"/>
    </font>
    <font>
      <b/>
      <sz val="14"/>
      <name val="ＭＳ 明朝"/>
      <family val="1"/>
      <charset val="128"/>
    </font>
    <font>
      <sz val="10"/>
      <name val="ＭＳ 明朝"/>
      <family val="1"/>
      <charset val="128"/>
    </font>
    <font>
      <sz val="14"/>
      <name val="ＭＳ 明朝"/>
      <family val="1"/>
      <charset val="128"/>
    </font>
    <font>
      <sz val="12"/>
      <name val="ＭＳ 明朝"/>
      <family val="1"/>
      <charset val="128"/>
    </font>
    <font>
      <sz val="7"/>
      <name val="ＭＳ 明朝"/>
      <family val="1"/>
      <charset val="128"/>
    </font>
    <font>
      <sz val="11"/>
      <name val="ＭＳ 明朝"/>
      <family val="1"/>
      <charset val="128"/>
    </font>
    <font>
      <sz val="10"/>
      <name val="ＭＳ Ｐゴシック"/>
      <family val="3"/>
      <charset val="128"/>
    </font>
    <font>
      <sz val="9"/>
      <color rgb="FFFF0000"/>
      <name val="ＭＳ 明朝"/>
      <family val="1"/>
      <charset val="128"/>
    </font>
    <font>
      <sz val="8"/>
      <color rgb="FFFF0000"/>
      <name val="ＭＳ 明朝"/>
      <family val="1"/>
      <charset val="128"/>
    </font>
    <font>
      <b/>
      <sz val="12"/>
      <name val="ＭＳ 明朝"/>
      <family val="1"/>
      <charset val="128"/>
    </font>
    <font>
      <sz val="11"/>
      <name val="ＭＳ Ｐゴシック"/>
      <family val="3"/>
      <charset val="128"/>
    </font>
    <font>
      <sz val="9"/>
      <name val="HG丸ｺﾞｼｯｸM-PRO"/>
      <family val="3"/>
      <charset val="128"/>
    </font>
    <font>
      <b/>
      <sz val="9"/>
      <name val="HG丸ｺﾞｼｯｸM-PRO"/>
      <family val="3"/>
      <charset val="128"/>
    </font>
    <font>
      <sz val="9"/>
      <color rgb="FFFF0000"/>
      <name val="HG丸ｺﾞｼｯｸM-PRO"/>
      <family val="3"/>
      <charset val="128"/>
    </font>
    <font>
      <sz val="11"/>
      <name val="HG丸ｺﾞｼｯｸM-PRO"/>
      <family val="3"/>
      <charset val="128"/>
    </font>
    <font>
      <sz val="14"/>
      <color rgb="FFFF0000"/>
      <name val="ＭＳ 明朝"/>
      <family val="1"/>
      <charset val="128"/>
    </font>
    <font>
      <b/>
      <sz val="14"/>
      <color rgb="FFFF0000"/>
      <name val="ＭＳ 明朝"/>
      <family val="1"/>
      <charset val="128"/>
    </font>
    <font>
      <sz val="11"/>
      <color rgb="FFFF0000"/>
      <name val="ＭＳ Ｐゴシック"/>
      <family val="3"/>
      <charset val="128"/>
    </font>
    <font>
      <sz val="8"/>
      <color rgb="FFFF0000"/>
      <name val="HG丸ｺﾞｼｯｸM-PRO"/>
      <family val="3"/>
      <charset val="128"/>
    </font>
    <font>
      <b/>
      <sz val="18"/>
      <name val="ＭＳ 明朝"/>
      <family val="1"/>
      <charset val="128"/>
    </font>
    <font>
      <sz val="6"/>
      <name val="ＭＳ 明朝"/>
      <family val="1"/>
      <charset val="128"/>
    </font>
    <font>
      <u/>
      <sz val="11"/>
      <color theme="10"/>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ＭＳ 明朝"/>
      <family val="1"/>
      <charset val="128"/>
    </font>
    <font>
      <sz val="10"/>
      <color theme="1"/>
      <name val="ＭＳ 明朝"/>
      <family val="1"/>
      <charset val="128"/>
    </font>
    <font>
      <sz val="6"/>
      <name val="ＭＳ Ｐゴシック"/>
      <family val="2"/>
      <charset val="128"/>
      <scheme val="minor"/>
    </font>
    <font>
      <sz val="11"/>
      <color theme="1"/>
      <name val="ＭＳ 明朝"/>
      <family val="1"/>
      <charset val="128"/>
    </font>
    <font>
      <sz val="16"/>
      <color theme="1"/>
      <name val="ＭＳ 明朝"/>
      <family val="1"/>
      <charset val="128"/>
    </font>
    <font>
      <b/>
      <sz val="22"/>
      <color theme="1"/>
      <name val="ＭＳ 明朝"/>
      <family val="1"/>
      <charset val="128"/>
    </font>
    <font>
      <sz val="11"/>
      <color indexed="8"/>
      <name val="ＭＳ Ｐゴシック"/>
      <family val="3"/>
      <charset val="128"/>
    </font>
    <font>
      <sz val="12"/>
      <name val="ＭＳ ゴシック"/>
      <family val="3"/>
      <charset val="128"/>
    </font>
    <font>
      <sz val="11"/>
      <color rgb="FFFF0000"/>
      <name val="ＭＳ 明朝"/>
      <family val="1"/>
      <charset val="128"/>
    </font>
    <font>
      <sz val="10"/>
      <color indexed="81"/>
      <name val="ＭＳ Ｐゴシック"/>
      <family val="3"/>
      <charset val="128"/>
    </font>
    <font>
      <sz val="9"/>
      <color theme="1"/>
      <name val="ＭＳ 明朝"/>
      <family val="1"/>
      <charset val="128"/>
    </font>
    <font>
      <sz val="6"/>
      <color theme="1"/>
      <name val="ＭＳ 明朝"/>
      <family val="1"/>
      <charset val="128"/>
    </font>
    <font>
      <sz val="14"/>
      <color theme="1"/>
      <name val="ＭＳ 明朝"/>
      <family val="1"/>
      <charset val="128"/>
    </font>
    <font>
      <b/>
      <sz val="14"/>
      <color theme="1"/>
      <name val="ＭＳ 明朝"/>
      <family val="1"/>
      <charset val="128"/>
    </font>
    <font>
      <sz val="5"/>
      <color theme="1"/>
      <name val="ＭＳ 明朝"/>
      <family val="1"/>
      <charset val="128"/>
    </font>
    <font>
      <sz val="14"/>
      <color indexed="81"/>
      <name val="ＭＳ Ｐゴシック"/>
      <family val="3"/>
      <charset val="128"/>
    </font>
    <font>
      <sz val="13"/>
      <color theme="1"/>
      <name val="ＭＳ 明朝"/>
      <family val="1"/>
      <charset val="128"/>
    </font>
    <font>
      <sz val="14"/>
      <color theme="1"/>
      <name val="HGP明朝B"/>
      <family val="1"/>
      <charset val="128"/>
    </font>
    <font>
      <sz val="10"/>
      <color theme="1"/>
      <name val="HGP明朝B"/>
      <family val="1"/>
      <charset val="128"/>
    </font>
    <font>
      <sz val="11"/>
      <color indexed="81"/>
      <name val="MS P ゴシック"/>
      <family val="3"/>
      <charset val="128"/>
    </font>
    <font>
      <strike/>
      <sz val="9"/>
      <name val="ＭＳ 明朝"/>
      <family val="1"/>
      <charset val="128"/>
    </font>
    <font>
      <sz val="11"/>
      <color indexed="81"/>
      <name val="ＭＳ Ｐゴシック"/>
      <family val="3"/>
      <charset val="128"/>
    </font>
    <font>
      <sz val="16"/>
      <name val="ＭＳ 明朝"/>
      <family val="1"/>
      <charset val="128"/>
    </font>
    <font>
      <sz val="10"/>
      <color indexed="81"/>
      <name val="MS P ゴシック"/>
      <family val="3"/>
      <charset val="128"/>
    </font>
    <font>
      <sz val="11"/>
      <color rgb="FFFF0000"/>
      <name val="HG丸ｺﾞｼｯｸM-PRO"/>
      <family val="3"/>
      <charset val="128"/>
    </font>
    <font>
      <b/>
      <sz val="11"/>
      <name val="HG丸ｺﾞｼｯｸM-PRO"/>
      <family val="3"/>
      <charset val="128"/>
    </font>
    <font>
      <u/>
      <sz val="12"/>
      <color theme="1"/>
      <name val="ＭＳ Ｐゴシック"/>
      <family val="3"/>
      <charset val="128"/>
    </font>
    <font>
      <u/>
      <sz val="12"/>
      <color theme="1"/>
      <name val="ＭＳ 明朝"/>
      <family val="1"/>
      <charset val="128"/>
    </font>
    <font>
      <sz val="12"/>
      <color theme="1"/>
      <name val="ＭＳ Ｐゴシック"/>
      <family val="3"/>
      <charset val="128"/>
    </font>
    <font>
      <sz val="12"/>
      <name val="HG丸ｺﾞｼｯｸM-PRO"/>
      <family val="3"/>
      <charset val="128"/>
    </font>
    <font>
      <u/>
      <sz val="11"/>
      <color indexed="81"/>
      <name val="ＭＳ Ｐゴシック"/>
      <family val="3"/>
      <charset val="128"/>
    </font>
    <font>
      <b/>
      <sz val="12"/>
      <color rgb="FFFF0000"/>
      <name val="ＭＳ 明朝"/>
      <family val="1"/>
      <charset val="128"/>
    </font>
    <font>
      <sz val="9"/>
      <color indexed="81"/>
      <name val="HG丸ｺﾞｼｯｸM-PRO"/>
      <family val="3"/>
      <charset val="128"/>
    </font>
    <font>
      <b/>
      <sz val="11"/>
      <color rgb="FFFF0000"/>
      <name val="HG丸ｺﾞｼｯｸM-PRO"/>
      <family val="3"/>
      <charset val="128"/>
    </font>
    <font>
      <sz val="10"/>
      <name val="HG丸ｺﾞｼｯｸM-PRO"/>
      <family val="3"/>
      <charset val="128"/>
    </font>
    <font>
      <b/>
      <sz val="11"/>
      <name val="ＭＳ 明朝"/>
      <family val="1"/>
      <charset val="128"/>
    </font>
    <font>
      <sz val="11"/>
      <color indexed="81"/>
      <name val="ＭＳ Ｐゴシック"/>
      <family val="3"/>
      <charset val="128"/>
      <scheme val="minor"/>
    </font>
    <font>
      <u/>
      <sz val="11"/>
      <color indexed="81"/>
      <name val="ＭＳ Ｐゴシック"/>
      <family val="3"/>
      <charset val="128"/>
      <scheme val="minor"/>
    </font>
    <font>
      <b/>
      <sz val="10"/>
      <name val="HG丸ｺﾞｼｯｸM-PRO"/>
      <family val="3"/>
      <charset val="128"/>
    </font>
    <font>
      <u/>
      <sz val="11"/>
      <name val="ＭＳ 明朝"/>
      <family val="1"/>
      <charset val="128"/>
    </font>
    <font>
      <b/>
      <sz val="11"/>
      <color indexed="81"/>
      <name val="ＭＳ Ｐゴシック"/>
      <family val="3"/>
      <charset val="128"/>
    </font>
    <font>
      <b/>
      <sz val="14"/>
      <color indexed="81"/>
      <name val="MS P ゴシック"/>
      <family val="3"/>
      <charset val="128"/>
    </font>
    <font>
      <b/>
      <sz val="12"/>
      <color indexed="81"/>
      <name val="MS P ゴシック"/>
      <family val="3"/>
      <charset val="128"/>
    </font>
    <font>
      <sz val="12"/>
      <color indexed="81"/>
      <name val="MS P ゴシック"/>
      <family val="3"/>
      <charset val="128"/>
    </font>
    <font>
      <b/>
      <u/>
      <sz val="12"/>
      <color indexed="81"/>
      <name val="MS P ゴシック"/>
      <family val="3"/>
      <charset val="128"/>
    </font>
    <font>
      <u/>
      <sz val="11"/>
      <color indexed="81"/>
      <name val="MS P ゴシック"/>
      <family val="3"/>
      <charset val="128"/>
    </font>
    <font>
      <sz val="18"/>
      <name val="ＭＳ 明朝"/>
      <family val="1"/>
      <charset val="128"/>
    </font>
    <font>
      <sz val="10"/>
      <color theme="1"/>
      <name val="Calibri"/>
      <family val="1"/>
    </font>
    <font>
      <sz val="10"/>
      <color theme="1"/>
      <name val="ＭＳ Ｐゴシック"/>
      <family val="3"/>
      <charset val="128"/>
    </font>
    <font>
      <b/>
      <sz val="11"/>
      <color indexed="81"/>
      <name val="MS P ゴシック"/>
      <family val="3"/>
      <charset val="128"/>
    </font>
    <font>
      <b/>
      <sz val="11"/>
      <color rgb="FFFF0000"/>
      <name val="ＭＳ 明朝"/>
      <family val="1"/>
      <charset val="128"/>
    </font>
    <font>
      <sz val="20"/>
      <color theme="1"/>
      <name val="ＭＳ 明朝"/>
      <family val="1"/>
      <charset val="128"/>
    </font>
    <font>
      <b/>
      <sz val="16"/>
      <color indexed="81"/>
      <name val="ＭＳ Ｐゴシック"/>
      <family val="3"/>
      <charset val="128"/>
    </font>
    <font>
      <sz val="12"/>
      <color rgb="FFFF0000"/>
      <name val="ＭＳ 明朝"/>
      <family val="1"/>
      <charset val="128"/>
    </font>
    <font>
      <sz val="14"/>
      <color indexed="81"/>
      <name val="MS P ゴシック"/>
      <family val="3"/>
      <charset val="128"/>
    </font>
    <font>
      <sz val="12"/>
      <color indexed="81"/>
      <name val="ＭＳ Ｐゴシック"/>
      <family val="3"/>
      <charset val="128"/>
    </font>
    <font>
      <b/>
      <sz val="12"/>
      <color indexed="81"/>
      <name val="ＭＳ Ｐゴシック"/>
      <family val="3"/>
      <charset val="128"/>
    </font>
    <font>
      <b/>
      <sz val="16"/>
      <color rgb="FFFF0000"/>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84">
    <border>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bottom/>
      <diagonal/>
    </border>
    <border diagonalUp="1">
      <left style="thin">
        <color indexed="64"/>
      </left>
      <right style="thin">
        <color indexed="64"/>
      </right>
      <top style="thin">
        <color indexed="64"/>
      </top>
      <bottom/>
      <diagonal style="thin">
        <color indexed="64"/>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8">
    <xf numFmtId="0" fontId="0" fillId="0" borderId="0">
      <alignment vertical="center"/>
    </xf>
    <xf numFmtId="0" fontId="3" fillId="0" borderId="0">
      <alignment vertical="center"/>
    </xf>
    <xf numFmtId="38" fontId="1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lignment vertical="center"/>
    </xf>
    <xf numFmtId="0" fontId="2" fillId="0" borderId="0">
      <alignment vertical="center"/>
    </xf>
    <xf numFmtId="0" fontId="38" fillId="0" borderId="0">
      <alignment vertical="center"/>
    </xf>
    <xf numFmtId="0" fontId="1" fillId="0" borderId="0">
      <alignment vertical="center"/>
    </xf>
  </cellStyleXfs>
  <cellXfs count="1285">
    <xf numFmtId="0" fontId="0" fillId="0" borderId="0" xfId="0">
      <alignment vertical="center"/>
    </xf>
    <xf numFmtId="0" fontId="0" fillId="2" borderId="10" xfId="0" applyFill="1" applyBorder="1" applyAlignment="1">
      <alignment horizontal="center" vertical="center"/>
    </xf>
    <xf numFmtId="49" fontId="0" fillId="2" borderId="10" xfId="0" applyNumberFormat="1" applyFill="1" applyBorder="1" applyAlignment="1">
      <alignment horizontal="center" vertical="center"/>
    </xf>
    <xf numFmtId="0" fontId="0" fillId="2" borderId="10" xfId="0" applyFill="1" applyBorder="1">
      <alignment vertical="center"/>
    </xf>
    <xf numFmtId="0" fontId="30" fillId="3" borderId="0" xfId="4" applyFill="1">
      <alignment vertical="center"/>
    </xf>
    <xf numFmtId="0" fontId="6" fillId="0" borderId="0" xfId="0" applyFont="1">
      <alignment vertical="center"/>
    </xf>
    <xf numFmtId="177" fontId="6" fillId="0" borderId="0" xfId="0" applyNumberFormat="1" applyFont="1">
      <alignment vertical="center"/>
    </xf>
    <xf numFmtId="0" fontId="22" fillId="0" borderId="0" xfId="0" applyFont="1">
      <alignment vertical="center"/>
    </xf>
    <xf numFmtId="177" fontId="0" fillId="0" borderId="0" xfId="0" applyNumberFormat="1">
      <alignment vertical="center"/>
    </xf>
    <xf numFmtId="0" fontId="6" fillId="4" borderId="0" xfId="0" applyFont="1" applyFill="1">
      <alignment vertical="center"/>
    </xf>
    <xf numFmtId="49" fontId="6" fillId="4" borderId="1" xfId="0" applyNumberFormat="1" applyFont="1" applyFill="1" applyBorder="1" applyAlignment="1">
      <alignment horizontal="center" vertical="center"/>
    </xf>
    <xf numFmtId="49" fontId="6" fillId="4" borderId="2" xfId="0" applyNumberFormat="1" applyFont="1" applyFill="1" applyBorder="1" applyAlignment="1">
      <alignment horizontal="center" vertical="center"/>
    </xf>
    <xf numFmtId="49" fontId="6" fillId="4" borderId="3" xfId="0" applyNumberFormat="1" applyFont="1" applyFill="1" applyBorder="1" applyAlignment="1">
      <alignment horizontal="center" vertical="center"/>
    </xf>
    <xf numFmtId="0" fontId="6" fillId="4" borderId="0" xfId="0" applyFont="1" applyFill="1" applyAlignment="1">
      <alignment horizontal="center" vertical="center"/>
    </xf>
    <xf numFmtId="178" fontId="6" fillId="4" borderId="0" xfId="0" applyNumberFormat="1" applyFont="1" applyFill="1">
      <alignment vertical="center"/>
    </xf>
    <xf numFmtId="0" fontId="5" fillId="4" borderId="0" xfId="0" applyFont="1" applyFill="1">
      <alignment vertical="center"/>
    </xf>
    <xf numFmtId="0" fontId="28" fillId="4" borderId="0" xfId="0" applyFont="1" applyFill="1" applyAlignment="1">
      <alignment horizontal="right" vertical="center"/>
    </xf>
    <xf numFmtId="0" fontId="7" fillId="4" borderId="10" xfId="0" applyFont="1" applyFill="1" applyBorder="1">
      <alignment vertical="center"/>
    </xf>
    <xf numFmtId="49" fontId="6" fillId="4" borderId="0" xfId="0" applyNumberFormat="1" applyFont="1" applyFill="1" applyAlignment="1">
      <alignment horizontal="center" vertical="center"/>
    </xf>
    <xf numFmtId="0" fontId="28" fillId="4" borderId="0" xfId="0" applyFont="1" applyFill="1" applyAlignment="1">
      <alignment horizontal="center" vertical="center" textRotation="255"/>
    </xf>
    <xf numFmtId="0" fontId="6" fillId="4" borderId="0" xfId="0" applyFont="1" applyFill="1" applyAlignment="1">
      <alignment horizontal="center" vertical="center" shrinkToFit="1"/>
    </xf>
    <xf numFmtId="0" fontId="7" fillId="4" borderId="0" xfId="0" applyFont="1" applyFill="1">
      <alignment vertical="center"/>
    </xf>
    <xf numFmtId="0" fontId="0" fillId="4" borderId="0" xfId="0" applyFill="1">
      <alignment vertical="center"/>
    </xf>
    <xf numFmtId="0" fontId="0" fillId="4" borderId="10" xfId="0" applyFill="1" applyBorder="1">
      <alignment vertical="center"/>
    </xf>
    <xf numFmtId="0" fontId="30" fillId="4" borderId="0" xfId="4" applyFill="1">
      <alignment vertical="center"/>
    </xf>
    <xf numFmtId="49" fontId="30" fillId="4" borderId="10" xfId="4" applyNumberFormat="1" applyFill="1" applyBorder="1">
      <alignment vertical="center"/>
    </xf>
    <xf numFmtId="0" fontId="30" fillId="4" borderId="10" xfId="4" applyFill="1" applyBorder="1">
      <alignment vertical="center"/>
    </xf>
    <xf numFmtId="49" fontId="30" fillId="4" borderId="43" xfId="4" applyNumberFormat="1" applyFill="1" applyBorder="1">
      <alignment vertical="center"/>
    </xf>
    <xf numFmtId="0" fontId="30" fillId="4" borderId="41" xfId="4" applyFill="1" applyBorder="1">
      <alignment vertical="center"/>
    </xf>
    <xf numFmtId="49" fontId="30" fillId="4" borderId="26" xfId="4" applyNumberFormat="1" applyFill="1" applyBorder="1">
      <alignment vertical="center"/>
    </xf>
    <xf numFmtId="49" fontId="30" fillId="4" borderId="25" xfId="4" applyNumberFormat="1" applyFill="1" applyBorder="1">
      <alignment vertical="center"/>
    </xf>
    <xf numFmtId="0" fontId="30" fillId="4" borderId="43" xfId="4" applyFill="1" applyBorder="1">
      <alignment vertical="center"/>
    </xf>
    <xf numFmtId="0" fontId="30" fillId="4" borderId="42" xfId="4" applyFill="1" applyBorder="1">
      <alignment vertical="center"/>
    </xf>
    <xf numFmtId="49" fontId="30" fillId="4" borderId="42" xfId="4" applyNumberFormat="1" applyFill="1" applyBorder="1">
      <alignment vertical="center"/>
    </xf>
    <xf numFmtId="0" fontId="30" fillId="4" borderId="43" xfId="4" applyFill="1" applyBorder="1" applyAlignment="1">
      <alignment horizontal="left" vertical="center"/>
    </xf>
    <xf numFmtId="49" fontId="30" fillId="5" borderId="10" xfId="4" applyNumberFormat="1" applyFill="1" applyBorder="1">
      <alignment vertical="center"/>
    </xf>
    <xf numFmtId="49" fontId="30" fillId="5" borderId="10" xfId="4" applyNumberFormat="1" applyFill="1" applyBorder="1" applyAlignment="1">
      <alignment vertical="center" wrapText="1"/>
    </xf>
    <xf numFmtId="49" fontId="30" fillId="5" borderId="25" xfId="4" applyNumberFormat="1" applyFill="1" applyBorder="1" applyAlignment="1">
      <alignment vertical="center" wrapText="1"/>
    </xf>
    <xf numFmtId="0" fontId="9" fillId="4" borderId="0" xfId="0" applyFont="1" applyFill="1">
      <alignment vertical="center"/>
    </xf>
    <xf numFmtId="49" fontId="9" fillId="4" borderId="0" xfId="0" applyNumberFormat="1" applyFont="1" applyFill="1" applyAlignment="1">
      <alignment horizontal="right" vertical="center"/>
    </xf>
    <xf numFmtId="0" fontId="9" fillId="4" borderId="0" xfId="0" applyFont="1" applyFill="1" applyAlignment="1">
      <alignment horizontal="left" vertical="center"/>
    </xf>
    <xf numFmtId="49" fontId="9" fillId="4" borderId="0" xfId="0" applyNumberFormat="1" applyFont="1" applyFill="1" applyAlignment="1">
      <alignment horizontal="right" vertical="center" wrapText="1"/>
    </xf>
    <xf numFmtId="0" fontId="9" fillId="4" borderId="0" xfId="0" applyFont="1" applyFill="1" applyAlignment="1">
      <alignment horizontal="left" vertical="center" wrapText="1"/>
    </xf>
    <xf numFmtId="49" fontId="9" fillId="4" borderId="0" xfId="0" applyNumberFormat="1" applyFont="1" applyFill="1">
      <alignment vertical="center"/>
    </xf>
    <xf numFmtId="0" fontId="19" fillId="4" borderId="0" xfId="0" applyFont="1" applyFill="1">
      <alignment vertical="center"/>
    </xf>
    <xf numFmtId="0" fontId="23" fillId="4" borderId="0" xfId="0" applyFont="1" applyFill="1" applyAlignment="1">
      <alignment horizontal="center" vertical="center"/>
    </xf>
    <xf numFmtId="0" fontId="24" fillId="4" borderId="0" xfId="0" applyFont="1" applyFill="1" applyAlignment="1">
      <alignment horizontal="center" vertical="center"/>
    </xf>
    <xf numFmtId="0" fontId="15" fillId="4" borderId="0" xfId="0" applyFont="1" applyFill="1">
      <alignment vertical="center"/>
    </xf>
    <xf numFmtId="49" fontId="6" fillId="4" borderId="9" xfId="0" applyNumberFormat="1" applyFont="1" applyFill="1" applyBorder="1" applyAlignment="1">
      <alignment horizontal="center" vertical="center"/>
    </xf>
    <xf numFmtId="49" fontId="6" fillId="4" borderId="7" xfId="0" applyNumberFormat="1" applyFont="1" applyFill="1" applyBorder="1" applyAlignment="1">
      <alignment horizontal="center" vertical="center"/>
    </xf>
    <xf numFmtId="49" fontId="6" fillId="4" borderId="8" xfId="0" applyNumberFormat="1" applyFont="1" applyFill="1" applyBorder="1" applyAlignment="1">
      <alignment horizontal="center" vertical="center"/>
    </xf>
    <xf numFmtId="0" fontId="15" fillId="4" borderId="0" xfId="0" applyFont="1" applyFill="1" applyAlignment="1">
      <alignment horizontal="center" vertical="center"/>
    </xf>
    <xf numFmtId="49" fontId="7" fillId="4" borderId="9" xfId="0" applyNumberFormat="1" applyFont="1" applyFill="1" applyBorder="1" applyAlignment="1">
      <alignment horizontal="left" vertical="center"/>
    </xf>
    <xf numFmtId="0" fontId="6" fillId="4" borderId="7" xfId="0" applyFont="1" applyFill="1" applyBorder="1">
      <alignment vertical="center"/>
    </xf>
    <xf numFmtId="0" fontId="6" fillId="4" borderId="8" xfId="0" applyFont="1" applyFill="1" applyBorder="1">
      <alignment vertical="center"/>
    </xf>
    <xf numFmtId="0" fontId="6" fillId="4" borderId="0" xfId="0" applyFont="1" applyFill="1" applyAlignment="1">
      <alignment vertical="center" shrinkToFit="1"/>
    </xf>
    <xf numFmtId="0" fontId="21" fillId="4" borderId="0" xfId="0" applyFont="1" applyFill="1">
      <alignment vertical="center"/>
    </xf>
    <xf numFmtId="49" fontId="7" fillId="4" borderId="9" xfId="0" applyNumberFormat="1" applyFont="1" applyFill="1" applyBorder="1">
      <alignment vertical="center"/>
    </xf>
    <xf numFmtId="49" fontId="6" fillId="4" borderId="7" xfId="0" applyNumberFormat="1" applyFont="1" applyFill="1" applyBorder="1">
      <alignment vertical="center"/>
    </xf>
    <xf numFmtId="49" fontId="6" fillId="4" borderId="8" xfId="0" applyNumberFormat="1" applyFont="1" applyFill="1" applyBorder="1">
      <alignment vertical="center"/>
    </xf>
    <xf numFmtId="49" fontId="6" fillId="4" borderId="0" xfId="0" applyNumberFormat="1" applyFont="1" applyFill="1">
      <alignment vertical="center"/>
    </xf>
    <xf numFmtId="49" fontId="12" fillId="4" borderId="0" xfId="0" applyNumberFormat="1" applyFont="1" applyFill="1" applyAlignment="1">
      <alignment horizontal="distributed" vertical="center"/>
    </xf>
    <xf numFmtId="0" fontId="26" fillId="4" borderId="0" xfId="0" applyFont="1" applyFill="1" applyAlignment="1">
      <alignment vertical="center" wrapText="1"/>
    </xf>
    <xf numFmtId="49" fontId="16" fillId="4" borderId="0" xfId="0" applyNumberFormat="1" applyFont="1" applyFill="1" applyAlignment="1">
      <alignment horizontal="center" vertical="center" shrinkToFit="1"/>
    </xf>
    <xf numFmtId="49" fontId="15" fillId="4" borderId="0" xfId="0" applyNumberFormat="1" applyFont="1" applyFill="1" applyAlignment="1">
      <alignment horizontal="center" vertical="center"/>
    </xf>
    <xf numFmtId="0" fontId="21" fillId="4" borderId="0" xfId="0" applyFont="1" applyFill="1" applyAlignment="1">
      <alignment vertical="center" shrinkToFit="1"/>
    </xf>
    <xf numFmtId="49" fontId="15" fillId="4" borderId="0" xfId="0" applyNumberFormat="1" applyFont="1" applyFill="1">
      <alignment vertical="center"/>
    </xf>
    <xf numFmtId="0" fontId="25" fillId="4" borderId="0" xfId="0" applyFont="1" applyFill="1" applyAlignment="1">
      <alignment vertical="center" shrinkToFit="1"/>
    </xf>
    <xf numFmtId="0" fontId="8" fillId="4" borderId="0" xfId="0" applyFont="1" applyFill="1" applyAlignment="1">
      <alignment horizontal="center" vertical="center"/>
    </xf>
    <xf numFmtId="177" fontId="22" fillId="4" borderId="0" xfId="0" applyNumberFormat="1" applyFont="1" applyFill="1">
      <alignment vertical="center"/>
    </xf>
    <xf numFmtId="177" fontId="6" fillId="4" borderId="0" xfId="0" applyNumberFormat="1" applyFont="1" applyFill="1">
      <alignment vertical="center"/>
    </xf>
    <xf numFmtId="0" fontId="17" fillId="4" borderId="0" xfId="0" applyFont="1" applyFill="1" applyAlignment="1">
      <alignment horizontal="center" vertical="center"/>
    </xf>
    <xf numFmtId="0" fontId="6" fillId="4" borderId="18" xfId="0" applyFont="1" applyFill="1" applyBorder="1">
      <alignment vertical="center"/>
    </xf>
    <xf numFmtId="49" fontId="19" fillId="4" borderId="0" xfId="0" applyNumberFormat="1" applyFont="1" applyFill="1">
      <alignment vertical="center"/>
    </xf>
    <xf numFmtId="0" fontId="6" fillId="4" borderId="0" xfId="0" applyFont="1" applyFill="1" applyAlignment="1">
      <alignment horizontal="center" shrinkToFit="1"/>
    </xf>
    <xf numFmtId="0" fontId="6" fillId="4" borderId="0" xfId="0" applyFont="1" applyFill="1" applyAlignment="1">
      <alignment horizontal="distributed" vertical="center"/>
    </xf>
    <xf numFmtId="49" fontId="6" fillId="4" borderId="0" xfId="0" applyNumberFormat="1" applyFont="1" applyFill="1" applyAlignment="1">
      <alignment horizontal="distributed" vertical="center"/>
    </xf>
    <xf numFmtId="49" fontId="7" fillId="4" borderId="0" xfId="0" applyNumberFormat="1" applyFont="1" applyFill="1">
      <alignment vertical="center"/>
    </xf>
    <xf numFmtId="49" fontId="7" fillId="4" borderId="0" xfId="0" applyNumberFormat="1" applyFont="1" applyFill="1" applyAlignment="1">
      <alignment horizontal="left" vertical="center"/>
    </xf>
    <xf numFmtId="49" fontId="6" fillId="4" borderId="0" xfId="0" applyNumberFormat="1" applyFont="1" applyFill="1" applyAlignment="1">
      <alignment horizontal="left" vertical="center"/>
    </xf>
    <xf numFmtId="49" fontId="7" fillId="4" borderId="11" xfId="0" applyNumberFormat="1" applyFont="1" applyFill="1" applyBorder="1">
      <alignment vertical="center"/>
    </xf>
    <xf numFmtId="49" fontId="6" fillId="4" borderId="38" xfId="0" applyNumberFormat="1" applyFont="1" applyFill="1" applyBorder="1">
      <alignment vertical="center"/>
    </xf>
    <xf numFmtId="49" fontId="6" fillId="4" borderId="39" xfId="0" applyNumberFormat="1" applyFont="1" applyFill="1" applyBorder="1">
      <alignment vertical="center"/>
    </xf>
    <xf numFmtId="49" fontId="6" fillId="4" borderId="40" xfId="0" applyNumberFormat="1" applyFont="1" applyFill="1" applyBorder="1">
      <alignment vertical="center"/>
    </xf>
    <xf numFmtId="49" fontId="20" fillId="4" borderId="0" xfId="0" applyNumberFormat="1" applyFont="1" applyFill="1" applyAlignment="1">
      <alignment horizontal="right" vertical="center"/>
    </xf>
    <xf numFmtId="49" fontId="7" fillId="4" borderId="10" xfId="0" applyNumberFormat="1" applyFont="1" applyFill="1" applyBorder="1">
      <alignment vertical="center"/>
    </xf>
    <xf numFmtId="177" fontId="0" fillId="4" borderId="0" xfId="0" applyNumberFormat="1" applyFill="1">
      <alignment vertical="center"/>
    </xf>
    <xf numFmtId="0" fontId="9" fillId="0" borderId="0" xfId="0" applyFont="1" applyAlignment="1">
      <alignment vertical="center" wrapText="1"/>
    </xf>
    <xf numFmtId="0" fontId="33" fillId="0" borderId="0" xfId="0" applyFont="1">
      <alignment vertical="center"/>
    </xf>
    <xf numFmtId="0" fontId="42" fillId="0" borderId="0" xfId="0" applyFont="1" applyAlignment="1">
      <alignment horizontal="center" vertical="center" shrinkToFit="1"/>
    </xf>
    <xf numFmtId="49" fontId="42" fillId="0" borderId="0" xfId="0" applyNumberFormat="1" applyFont="1" applyAlignment="1">
      <alignment horizontal="center" vertical="center"/>
    </xf>
    <xf numFmtId="0" fontId="43" fillId="0" borderId="0" xfId="0" applyFont="1" applyAlignment="1">
      <alignment horizontal="center" vertical="center" textRotation="255"/>
    </xf>
    <xf numFmtId="0" fontId="42" fillId="0" borderId="0" xfId="0" applyFont="1">
      <alignment vertical="center"/>
    </xf>
    <xf numFmtId="0" fontId="33" fillId="6" borderId="23" xfId="0" applyFont="1" applyFill="1" applyBorder="1" applyProtection="1">
      <alignment vertical="center"/>
      <protection locked="0"/>
    </xf>
    <xf numFmtId="0" fontId="33" fillId="6" borderId="13" xfId="0" applyFont="1" applyFill="1" applyBorder="1" applyProtection="1">
      <alignment vertical="center"/>
      <protection locked="0"/>
    </xf>
    <xf numFmtId="0" fontId="33" fillId="6" borderId="22" xfId="0" applyFont="1" applyFill="1" applyBorder="1" applyProtection="1">
      <alignment vertical="center"/>
      <protection locked="0"/>
    </xf>
    <xf numFmtId="0" fontId="33" fillId="6" borderId="29" xfId="0" applyFont="1" applyFill="1" applyBorder="1" applyProtection="1">
      <alignment vertical="center"/>
      <protection locked="0"/>
    </xf>
    <xf numFmtId="0" fontId="33" fillId="6" borderId="0" xfId="0" applyFont="1" applyFill="1" applyProtection="1">
      <alignment vertical="center"/>
      <protection locked="0"/>
    </xf>
    <xf numFmtId="0" fontId="33" fillId="6" borderId="30" xfId="0" applyFont="1" applyFill="1" applyBorder="1" applyProtection="1">
      <alignment vertical="center"/>
      <protection locked="0"/>
    </xf>
    <xf numFmtId="0" fontId="33" fillId="6" borderId="29" xfId="0" applyFont="1" applyFill="1" applyBorder="1">
      <alignment vertical="center"/>
    </xf>
    <xf numFmtId="0" fontId="33" fillId="6" borderId="0" xfId="0" applyFont="1" applyFill="1">
      <alignment vertical="center"/>
    </xf>
    <xf numFmtId="0" fontId="33" fillId="6" borderId="30" xfId="0" applyFont="1" applyFill="1" applyBorder="1">
      <alignment vertical="center"/>
    </xf>
    <xf numFmtId="0" fontId="33" fillId="6" borderId="21" xfId="0" applyFont="1" applyFill="1" applyBorder="1">
      <alignment vertical="center"/>
    </xf>
    <xf numFmtId="0" fontId="33" fillId="6" borderId="20" xfId="0" applyFont="1" applyFill="1" applyBorder="1">
      <alignment vertical="center"/>
    </xf>
    <xf numFmtId="0" fontId="33" fillId="6" borderId="11" xfId="0" applyFont="1" applyFill="1" applyBorder="1">
      <alignment vertical="center"/>
    </xf>
    <xf numFmtId="0" fontId="46" fillId="0" borderId="0" xfId="0" applyFont="1">
      <alignment vertical="center"/>
    </xf>
    <xf numFmtId="0" fontId="33" fillId="0" borderId="0" xfId="0" applyFont="1" applyAlignment="1">
      <alignment horizontal="left" vertical="center"/>
    </xf>
    <xf numFmtId="0" fontId="35" fillId="0" borderId="0" xfId="0" applyFont="1">
      <alignment vertical="center"/>
    </xf>
    <xf numFmtId="0" fontId="32" fillId="0" borderId="0" xfId="0" applyFont="1">
      <alignment vertical="center"/>
    </xf>
    <xf numFmtId="0" fontId="9" fillId="0" borderId="0" xfId="0" applyFont="1" applyProtection="1">
      <alignment vertical="center"/>
      <protection locked="0"/>
    </xf>
    <xf numFmtId="0" fontId="33" fillId="0" borderId="30" xfId="0" applyFont="1" applyBorder="1" applyProtection="1">
      <alignment vertical="center"/>
      <protection locked="0"/>
    </xf>
    <xf numFmtId="0" fontId="50" fillId="0" borderId="0" xfId="6" applyFont="1">
      <alignment vertical="center"/>
    </xf>
    <xf numFmtId="0" fontId="32" fillId="0" borderId="0" xfId="7" applyFont="1">
      <alignment vertical="center"/>
    </xf>
    <xf numFmtId="0" fontId="50" fillId="0" borderId="0" xfId="6" applyFont="1" applyAlignment="1">
      <alignment horizontal="center" vertical="center"/>
    </xf>
    <xf numFmtId="0" fontId="50" fillId="0" borderId="26" xfId="6" applyFont="1" applyBorder="1" applyAlignment="1">
      <alignment vertical="center" wrapText="1"/>
    </xf>
    <xf numFmtId="0" fontId="50" fillId="0" borderId="25" xfId="6" applyFont="1" applyBorder="1">
      <alignment vertical="center"/>
    </xf>
    <xf numFmtId="0" fontId="50" fillId="0" borderId="10" xfId="6" applyFont="1" applyBorder="1" applyAlignment="1" applyProtection="1">
      <alignment horizontal="center" vertical="center"/>
      <protection locked="0"/>
    </xf>
    <xf numFmtId="0" fontId="50" fillId="0" borderId="10" xfId="6" applyFont="1" applyBorder="1" applyAlignment="1">
      <alignment horizontal="center" vertical="center"/>
    </xf>
    <xf numFmtId="0" fontId="50" fillId="0" borderId="26" xfId="6" applyFont="1" applyBorder="1">
      <alignment vertical="center"/>
    </xf>
    <xf numFmtId="0" fontId="50" fillId="0" borderId="47" xfId="6" applyFont="1" applyBorder="1" applyAlignment="1" applyProtection="1">
      <alignment horizontal="center" vertical="center"/>
      <protection locked="0"/>
    </xf>
    <xf numFmtId="0" fontId="35" fillId="0" borderId="10" xfId="7" applyFont="1" applyBorder="1" applyAlignment="1">
      <alignment horizontal="center" vertical="center"/>
    </xf>
    <xf numFmtId="0" fontId="35" fillId="0" borderId="10" xfId="7" applyFont="1" applyBorder="1" applyAlignment="1">
      <alignment horizontal="right" vertical="center"/>
    </xf>
    <xf numFmtId="0" fontId="50" fillId="0" borderId="23" xfId="6" applyFont="1" applyBorder="1">
      <alignment vertical="center"/>
    </xf>
    <xf numFmtId="0" fontId="50" fillId="0" borderId="22" xfId="6" applyFont="1" applyBorder="1">
      <alignment vertical="center"/>
    </xf>
    <xf numFmtId="0" fontId="35" fillId="0" borderId="10" xfId="7" applyFont="1" applyBorder="1">
      <alignment vertical="center"/>
    </xf>
    <xf numFmtId="0" fontId="50" fillId="0" borderId="29" xfId="6" applyFont="1" applyBorder="1">
      <alignment vertical="center"/>
    </xf>
    <xf numFmtId="0" fontId="50" fillId="0" borderId="30" xfId="6" applyFont="1" applyBorder="1">
      <alignment vertical="center"/>
    </xf>
    <xf numFmtId="0" fontId="50" fillId="0" borderId="30" xfId="6" applyFont="1" applyBorder="1" applyAlignment="1">
      <alignment vertical="center" wrapText="1"/>
    </xf>
    <xf numFmtId="0" fontId="50" fillId="0" borderId="24" xfId="6" applyFont="1" applyBorder="1" applyAlignment="1">
      <alignment vertical="center" wrapText="1"/>
    </xf>
    <xf numFmtId="0" fontId="50" fillId="0" borderId="24" xfId="6" applyFont="1" applyBorder="1">
      <alignment vertical="center"/>
    </xf>
    <xf numFmtId="0" fontId="50" fillId="0" borderId="21" xfId="6" applyFont="1" applyBorder="1">
      <alignment vertical="center"/>
    </xf>
    <xf numFmtId="0" fontId="50" fillId="0" borderId="11" xfId="6" applyFont="1" applyBorder="1">
      <alignment vertical="center"/>
    </xf>
    <xf numFmtId="0" fontId="32" fillId="0" borderId="0" xfId="7" applyFont="1" applyAlignment="1">
      <alignment horizontal="center" vertical="center"/>
    </xf>
    <xf numFmtId="0" fontId="50" fillId="0" borderId="22" xfId="6" applyFont="1" applyBorder="1" applyAlignment="1">
      <alignment vertical="center" wrapText="1"/>
    </xf>
    <xf numFmtId="0" fontId="32" fillId="0" borderId="60" xfId="7" applyFont="1" applyBorder="1">
      <alignment vertical="center"/>
    </xf>
    <xf numFmtId="0" fontId="50" fillId="0" borderId="11" xfId="6" applyFont="1" applyBorder="1" applyAlignment="1">
      <alignment vertical="center" wrapText="1"/>
    </xf>
    <xf numFmtId="0" fontId="50" fillId="0" borderId="23" xfId="6" applyFont="1" applyBorder="1" applyAlignment="1">
      <alignment vertical="center" wrapText="1"/>
    </xf>
    <xf numFmtId="0" fontId="50" fillId="0" borderId="21" xfId="6" applyFont="1" applyBorder="1" applyAlignment="1">
      <alignment vertical="center" wrapText="1"/>
    </xf>
    <xf numFmtId="0" fontId="50" fillId="0" borderId="25" xfId="6" applyFont="1" applyBorder="1" applyAlignment="1">
      <alignment vertical="center" wrapText="1"/>
    </xf>
    <xf numFmtId="0" fontId="50" fillId="0" borderId="26" xfId="6" applyFont="1" applyBorder="1" applyAlignment="1">
      <alignment horizontal="center" vertical="center"/>
    </xf>
    <xf numFmtId="0" fontId="50" fillId="0" borderId="25" xfId="6" applyFont="1" applyBorder="1" applyAlignment="1">
      <alignment horizontal="center" vertical="center"/>
    </xf>
    <xf numFmtId="0" fontId="6" fillId="4" borderId="0" xfId="0" applyFont="1" applyFill="1" applyAlignment="1">
      <alignment horizontal="left" vertical="center"/>
    </xf>
    <xf numFmtId="0" fontId="9" fillId="0" borderId="0" xfId="0" applyFont="1">
      <alignment vertical="center"/>
    </xf>
    <xf numFmtId="0" fontId="28" fillId="4" borderId="13" xfId="0" applyFont="1" applyFill="1" applyBorder="1" applyAlignment="1">
      <alignment horizontal="right" vertical="center"/>
    </xf>
    <xf numFmtId="178" fontId="28" fillId="4" borderId="13" xfId="0" applyNumberFormat="1" applyFont="1" applyFill="1" applyBorder="1" applyAlignment="1">
      <alignment vertical="center" shrinkToFit="1"/>
    </xf>
    <xf numFmtId="0" fontId="11" fillId="4" borderId="0" xfId="0" applyFont="1" applyFill="1">
      <alignment vertical="center"/>
    </xf>
    <xf numFmtId="0" fontId="13" fillId="4" borderId="0" xfId="0" applyFont="1" applyFill="1">
      <alignment vertical="center"/>
    </xf>
    <xf numFmtId="0" fontId="13" fillId="4" borderId="0" xfId="0" applyFont="1" applyFill="1" applyAlignment="1"/>
    <xf numFmtId="0" fontId="13" fillId="4" borderId="0" xfId="0" applyFont="1" applyFill="1" applyAlignment="1">
      <alignment vertical="top"/>
    </xf>
    <xf numFmtId="0" fontId="10" fillId="0" borderId="0" xfId="0" applyFont="1" applyProtection="1">
      <alignment vertical="center"/>
      <protection locked="0"/>
    </xf>
    <xf numFmtId="0" fontId="13" fillId="0" borderId="0" xfId="0" applyFont="1" applyProtection="1">
      <alignment vertical="center"/>
      <protection locked="0"/>
    </xf>
    <xf numFmtId="0" fontId="13" fillId="0" borderId="11" xfId="0" applyFont="1" applyBorder="1" applyProtection="1">
      <alignment vertical="center"/>
      <protection locked="0"/>
    </xf>
    <xf numFmtId="0" fontId="13" fillId="0" borderId="20" xfId="0" applyFont="1" applyBorder="1" applyAlignment="1" applyProtection="1">
      <alignment horizontal="center" vertical="center"/>
      <protection locked="0"/>
    </xf>
    <xf numFmtId="0" fontId="9" fillId="0" borderId="21" xfId="0" applyFont="1" applyBorder="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11" fillId="0" borderId="0" xfId="0" applyFont="1" applyAlignment="1" applyProtection="1">
      <protection locked="0"/>
    </xf>
    <xf numFmtId="0" fontId="9" fillId="0" borderId="29" xfId="0" applyFont="1" applyBorder="1" applyProtection="1">
      <alignment vertical="center"/>
      <protection locked="0"/>
    </xf>
    <xf numFmtId="0" fontId="9" fillId="0" borderId="0" xfId="0" applyFont="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9" fillId="0" borderId="18" xfId="0" applyFont="1" applyBorder="1" applyProtection="1">
      <alignment vertical="center"/>
      <protection locked="0"/>
    </xf>
    <xf numFmtId="0" fontId="9" fillId="0" borderId="30" xfId="0" applyFont="1" applyBorder="1" applyProtection="1">
      <alignment vertical="center"/>
      <protection locked="0"/>
    </xf>
    <xf numFmtId="0" fontId="9" fillId="0" borderId="17" xfId="0" applyFont="1" applyBorder="1" applyProtection="1">
      <alignment vertical="center"/>
      <protection locked="0"/>
    </xf>
    <xf numFmtId="0" fontId="9" fillId="0" borderId="14" xfId="0" applyFont="1" applyBorder="1" applyProtection="1">
      <alignment vertical="center"/>
      <protection locked="0"/>
    </xf>
    <xf numFmtId="0" fontId="9" fillId="0" borderId="15" xfId="0" applyFont="1" applyBorder="1" applyProtection="1">
      <alignment vertical="center"/>
      <protection locked="0"/>
    </xf>
    <xf numFmtId="0" fontId="9" fillId="0" borderId="16" xfId="0" applyFont="1" applyBorder="1" applyProtection="1">
      <alignment vertical="center"/>
      <protection locked="0"/>
    </xf>
    <xf numFmtId="0" fontId="10" fillId="0" borderId="0" xfId="0" applyFont="1" applyAlignment="1" applyProtection="1">
      <alignment horizontal="right" vertical="center"/>
      <protection locked="0"/>
    </xf>
    <xf numFmtId="0" fontId="10" fillId="0" borderId="18" xfId="0" applyFont="1" applyBorder="1" applyAlignment="1" applyProtection="1">
      <alignment horizontal="right" vertical="center"/>
      <protection locked="0"/>
    </xf>
    <xf numFmtId="0" fontId="9" fillId="0" borderId="27" xfId="0" applyFont="1" applyBorder="1" applyProtection="1">
      <alignment vertical="center"/>
      <protection locked="0"/>
    </xf>
    <xf numFmtId="0" fontId="9" fillId="0" borderId="19" xfId="0" applyFont="1" applyBorder="1" applyProtection="1">
      <alignment vertical="center"/>
      <protection locked="0"/>
    </xf>
    <xf numFmtId="0" fontId="9" fillId="0" borderId="28" xfId="0" applyFont="1" applyBorder="1" applyProtection="1">
      <alignment vertical="center"/>
      <protection locked="0"/>
    </xf>
    <xf numFmtId="0" fontId="9" fillId="0" borderId="30"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9" fillId="0" borderId="22" xfId="0" applyFont="1" applyBorder="1" applyProtection="1">
      <alignment vertical="center"/>
      <protection locked="0"/>
    </xf>
    <xf numFmtId="0" fontId="9" fillId="0" borderId="13" xfId="0" applyFont="1" applyBorder="1" applyProtection="1">
      <alignment vertical="center"/>
      <protection locked="0"/>
    </xf>
    <xf numFmtId="0" fontId="9" fillId="0" borderId="23" xfId="0" applyFont="1" applyBorder="1" applyProtection="1">
      <alignment vertical="center"/>
      <protection locked="0"/>
    </xf>
    <xf numFmtId="49" fontId="9" fillId="0" borderId="17" xfId="0" applyNumberFormat="1" applyFont="1" applyBorder="1" applyAlignment="1" applyProtection="1">
      <alignment horizontal="right" vertical="center" wrapText="1"/>
      <protection locked="0"/>
    </xf>
    <xf numFmtId="49" fontId="9" fillId="0" borderId="0" xfId="0" applyNumberFormat="1" applyFont="1" applyAlignment="1" applyProtection="1">
      <alignment horizontal="right" vertical="center" wrapText="1"/>
      <protection locked="0"/>
    </xf>
    <xf numFmtId="0" fontId="9" fillId="0" borderId="0" xfId="0" applyFont="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49" fontId="9" fillId="0" borderId="27" xfId="0" applyNumberFormat="1" applyFont="1" applyBorder="1" applyAlignment="1" applyProtection="1">
      <alignment horizontal="right" vertical="center" wrapText="1"/>
      <protection locked="0"/>
    </xf>
    <xf numFmtId="49" fontId="9" fillId="0" borderId="19" xfId="0" applyNumberFormat="1" applyFont="1" applyBorder="1" applyAlignment="1" applyProtection="1">
      <alignment horizontal="right" vertical="center" wrapText="1"/>
      <protection locked="0"/>
    </xf>
    <xf numFmtId="0" fontId="9" fillId="0" borderId="19" xfId="0" applyFont="1" applyBorder="1" applyAlignment="1" applyProtection="1">
      <alignment horizontal="left" vertical="center" wrapText="1"/>
      <protection locked="0"/>
    </xf>
    <xf numFmtId="0" fontId="9" fillId="0" borderId="28" xfId="0" applyFont="1" applyBorder="1" applyAlignment="1" applyProtection="1">
      <alignment horizontal="left" vertical="center" wrapText="1"/>
      <protection locked="0"/>
    </xf>
    <xf numFmtId="0" fontId="33" fillId="0" borderId="22" xfId="0" applyFont="1" applyBorder="1">
      <alignment vertical="center"/>
    </xf>
    <xf numFmtId="0" fontId="33" fillId="0" borderId="13" xfId="0" applyFont="1" applyBorder="1">
      <alignment vertical="center"/>
    </xf>
    <xf numFmtId="0" fontId="35" fillId="0" borderId="13" xfId="0" applyFont="1" applyBorder="1" applyAlignment="1">
      <alignment horizontal="right" vertical="center"/>
    </xf>
    <xf numFmtId="0" fontId="33" fillId="0" borderId="11" xfId="0" applyFont="1" applyBorder="1" applyAlignment="1">
      <alignment horizontal="center" vertical="center"/>
    </xf>
    <xf numFmtId="0" fontId="33" fillId="0" borderId="20" xfId="0" applyFont="1" applyBorder="1" applyAlignment="1">
      <alignment horizontal="right" vertical="center"/>
    </xf>
    <xf numFmtId="0" fontId="33" fillId="0" borderId="21" xfId="0" applyFont="1" applyBorder="1" applyAlignment="1">
      <alignment horizontal="right" vertical="center"/>
    </xf>
    <xf numFmtId="0" fontId="33" fillId="0" borderId="22" xfId="0" applyFont="1" applyBorder="1" applyAlignment="1">
      <alignment horizontal="center" vertical="center"/>
    </xf>
    <xf numFmtId="0" fontId="33" fillId="0" borderId="13" xfId="0" applyFont="1" applyBorder="1" applyAlignment="1">
      <alignment horizontal="right" vertical="center"/>
    </xf>
    <xf numFmtId="0" fontId="33" fillId="0" borderId="0" xfId="0" applyFont="1" applyAlignment="1">
      <alignment horizontal="center" vertical="center"/>
    </xf>
    <xf numFmtId="0" fontId="35" fillId="0" borderId="0" xfId="0" applyFont="1" applyAlignment="1">
      <alignment horizontal="right" vertical="center"/>
    </xf>
    <xf numFmtId="0" fontId="32" fillId="0" borderId="0" xfId="0" applyFont="1" applyAlignment="1">
      <alignment horizontal="left" vertical="center" wrapText="1"/>
    </xf>
    <xf numFmtId="0" fontId="13" fillId="6" borderId="33" xfId="0" applyFont="1" applyFill="1" applyBorder="1" applyProtection="1">
      <alignment vertical="center"/>
      <protection locked="0"/>
    </xf>
    <xf numFmtId="0" fontId="9" fillId="0" borderId="33" xfId="0" applyFont="1" applyBorder="1">
      <alignment vertical="center"/>
    </xf>
    <xf numFmtId="0" fontId="10" fillId="4" borderId="0" xfId="0" applyFont="1" applyFill="1" applyAlignment="1">
      <alignment horizontal="center" vertical="center"/>
    </xf>
    <xf numFmtId="0" fontId="0" fillId="4" borderId="0" xfId="0" applyFill="1" applyAlignment="1">
      <alignment horizontal="center" vertical="center"/>
    </xf>
    <xf numFmtId="0" fontId="35" fillId="0" borderId="25" xfId="0" applyFont="1" applyBorder="1" applyAlignment="1">
      <alignment horizontal="center" vertical="center"/>
    </xf>
    <xf numFmtId="0" fontId="33" fillId="0" borderId="0" xfId="0" applyFont="1" applyAlignment="1">
      <alignment horizontal="right" vertical="center"/>
    </xf>
    <xf numFmtId="0" fontId="35" fillId="0" borderId="0" xfId="0" applyFont="1" applyAlignment="1">
      <alignment horizontal="center" vertical="center"/>
    </xf>
    <xf numFmtId="0" fontId="45" fillId="0" borderId="0" xfId="0" applyFont="1" applyAlignment="1">
      <alignment horizontal="center" vertical="center"/>
    </xf>
    <xf numFmtId="0" fontId="33" fillId="0" borderId="20" xfId="0" applyFont="1" applyBorder="1">
      <alignment vertical="center"/>
    </xf>
    <xf numFmtId="0" fontId="33" fillId="0" borderId="21" xfId="0" applyFont="1" applyBorder="1">
      <alignment vertical="center"/>
    </xf>
    <xf numFmtId="0" fontId="33" fillId="0" borderId="29" xfId="0" applyFont="1" applyBorder="1">
      <alignment vertical="center"/>
    </xf>
    <xf numFmtId="0" fontId="9" fillId="4" borderId="10" xfId="0" applyFont="1" applyFill="1" applyBorder="1" applyAlignment="1">
      <alignment horizontal="center" vertical="center"/>
    </xf>
    <xf numFmtId="0" fontId="9" fillId="4" borderId="29" xfId="0" applyFont="1" applyFill="1" applyBorder="1" applyAlignment="1">
      <alignment horizontal="left" vertical="center"/>
    </xf>
    <xf numFmtId="0" fontId="9" fillId="4" borderId="0" xfId="0" applyFont="1" applyFill="1" applyAlignment="1">
      <alignment horizontal="right" vertical="center"/>
    </xf>
    <xf numFmtId="0" fontId="9" fillId="4" borderId="29" xfId="0" applyFont="1" applyFill="1" applyBorder="1">
      <alignment vertical="center"/>
    </xf>
    <xf numFmtId="0" fontId="9" fillId="4" borderId="23" xfId="0" applyFont="1" applyFill="1" applyBorder="1">
      <alignment vertical="center"/>
    </xf>
    <xf numFmtId="49" fontId="35" fillId="0" borderId="0" xfId="0" applyNumberFormat="1" applyFont="1" applyAlignment="1" applyProtection="1">
      <alignment vertical="center" wrapText="1"/>
      <protection locked="0"/>
    </xf>
    <xf numFmtId="49" fontId="35" fillId="0" borderId="0" xfId="0" applyNumberFormat="1" applyFont="1" applyAlignment="1" applyProtection="1">
      <alignment horizontal="center" vertical="center" wrapText="1"/>
      <protection locked="0"/>
    </xf>
    <xf numFmtId="49" fontId="35" fillId="0" borderId="0" xfId="0" applyNumberFormat="1" applyFont="1" applyAlignment="1" applyProtection="1">
      <alignment horizontal="right" vertical="center" wrapText="1"/>
      <protection locked="0"/>
    </xf>
    <xf numFmtId="49" fontId="35" fillId="0" borderId="30" xfId="0" applyNumberFormat="1" applyFont="1" applyBorder="1" applyAlignment="1" applyProtection="1">
      <alignment horizontal="right" vertical="center" wrapText="1"/>
      <protection locked="0"/>
    </xf>
    <xf numFmtId="0" fontId="33" fillId="0" borderId="11" xfId="0" applyFont="1" applyBorder="1">
      <alignment vertical="center"/>
    </xf>
    <xf numFmtId="0" fontId="33" fillId="0" borderId="30" xfId="0" applyFont="1" applyBorder="1">
      <alignment vertical="center"/>
    </xf>
    <xf numFmtId="0" fontId="33" fillId="0" borderId="30" xfId="0" applyFont="1" applyBorder="1" applyAlignment="1">
      <alignment vertical="center" wrapText="1"/>
    </xf>
    <xf numFmtId="0" fontId="33" fillId="0" borderId="0" xfId="0" applyFont="1" applyAlignment="1">
      <alignment vertical="center" wrapText="1"/>
    </xf>
    <xf numFmtId="0" fontId="33" fillId="0" borderId="29" xfId="0" applyFont="1" applyBorder="1" applyAlignment="1">
      <alignment vertical="center" wrapText="1"/>
    </xf>
    <xf numFmtId="0" fontId="33" fillId="0" borderId="0" xfId="0" applyFont="1" applyAlignment="1">
      <alignment horizontal="distributed" vertical="center"/>
    </xf>
    <xf numFmtId="0" fontId="32" fillId="0" borderId="0" xfId="0" applyFont="1" applyAlignment="1">
      <alignment vertical="center" wrapText="1"/>
    </xf>
    <xf numFmtId="0" fontId="32" fillId="0" borderId="10" xfId="0" applyFont="1" applyBorder="1" applyAlignment="1">
      <alignment horizontal="center" vertical="center"/>
    </xf>
    <xf numFmtId="0" fontId="44" fillId="0" borderId="10" xfId="0" applyFont="1" applyBorder="1" applyAlignment="1">
      <alignment horizontal="center" vertical="center"/>
    </xf>
    <xf numFmtId="0" fontId="32" fillId="0" borderId="0" xfId="0" applyFont="1" applyAlignment="1">
      <alignment horizontal="right" vertical="center"/>
    </xf>
    <xf numFmtId="0" fontId="32" fillId="0" borderId="0" xfId="0" applyFont="1" applyAlignment="1">
      <alignment horizontal="right" vertical="center" wrapText="1"/>
    </xf>
    <xf numFmtId="0" fontId="35" fillId="0" borderId="20" xfId="0" applyFont="1" applyBorder="1" applyAlignment="1">
      <alignment horizontal="right" vertical="center"/>
    </xf>
    <xf numFmtId="0" fontId="35" fillId="0" borderId="23" xfId="0" applyFont="1" applyBorder="1" applyAlignment="1">
      <alignment horizontal="right" vertical="center"/>
    </xf>
    <xf numFmtId="0" fontId="44" fillId="0" borderId="0" xfId="0" applyFont="1" applyAlignment="1">
      <alignment vertical="center" shrinkToFit="1"/>
    </xf>
    <xf numFmtId="0" fontId="9" fillId="4" borderId="11" xfId="0" applyFont="1" applyFill="1" applyBorder="1">
      <alignment vertical="center"/>
    </xf>
    <xf numFmtId="0" fontId="9" fillId="4" borderId="21" xfId="0" applyFont="1" applyFill="1" applyBorder="1">
      <alignment vertical="center"/>
    </xf>
    <xf numFmtId="0" fontId="9" fillId="4" borderId="30" xfId="0" applyFont="1" applyFill="1" applyBorder="1">
      <alignment vertical="center"/>
    </xf>
    <xf numFmtId="0" fontId="9" fillId="4" borderId="37" xfId="0" applyFont="1" applyFill="1" applyBorder="1">
      <alignment vertical="center"/>
    </xf>
    <xf numFmtId="0" fontId="9" fillId="4" borderId="35" xfId="0" applyFont="1" applyFill="1" applyBorder="1">
      <alignment vertical="center"/>
    </xf>
    <xf numFmtId="0" fontId="13" fillId="4" borderId="34" xfId="0" applyFont="1" applyFill="1" applyBorder="1">
      <alignment vertical="center"/>
    </xf>
    <xf numFmtId="0" fontId="13" fillId="4" borderId="33" xfId="0" applyFont="1" applyFill="1" applyBorder="1">
      <alignment vertical="center"/>
    </xf>
    <xf numFmtId="0" fontId="9" fillId="4" borderId="22" xfId="0" applyFont="1" applyFill="1" applyBorder="1">
      <alignment vertical="center"/>
    </xf>
    <xf numFmtId="0" fontId="13" fillId="4" borderId="31" xfId="0" applyFont="1" applyFill="1" applyBorder="1">
      <alignment vertical="center"/>
    </xf>
    <xf numFmtId="0" fontId="35" fillId="0" borderId="0" xfId="0" applyFont="1" applyAlignment="1">
      <alignment horizontal="left" vertical="center"/>
    </xf>
    <xf numFmtId="0" fontId="35" fillId="0" borderId="0" xfId="0" applyFont="1" applyAlignment="1">
      <alignment horizontal="distributed" vertical="center"/>
    </xf>
    <xf numFmtId="179" fontId="13" fillId="4" borderId="9" xfId="0" applyNumberFormat="1" applyFont="1" applyFill="1" applyBorder="1" applyAlignment="1">
      <alignment horizontal="center" vertical="center"/>
    </xf>
    <xf numFmtId="179" fontId="13" fillId="4" borderId="8" xfId="0" applyNumberFormat="1" applyFont="1" applyFill="1" applyBorder="1" applyAlignment="1">
      <alignment horizontal="center" vertical="center"/>
    </xf>
    <xf numFmtId="0" fontId="13" fillId="4" borderId="9"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8" xfId="0" applyFont="1" applyFill="1" applyBorder="1" applyAlignment="1">
      <alignment horizontal="center" vertical="center"/>
    </xf>
    <xf numFmtId="49" fontId="6" fillId="4" borderId="10" xfId="0" applyNumberFormat="1" applyFont="1" applyFill="1" applyBorder="1" applyAlignment="1">
      <alignment horizontal="center" vertical="center"/>
    </xf>
    <xf numFmtId="0" fontId="13" fillId="4" borderId="64" xfId="0" applyFont="1" applyFill="1" applyBorder="1" applyAlignment="1">
      <alignment horizontal="center" vertical="center"/>
    </xf>
    <xf numFmtId="0" fontId="13" fillId="4" borderId="65" xfId="0" applyFont="1" applyFill="1" applyBorder="1" applyAlignment="1">
      <alignment horizontal="center" vertical="center"/>
    </xf>
    <xf numFmtId="0" fontId="13" fillId="4" borderId="66" xfId="0" applyFont="1" applyFill="1" applyBorder="1" applyAlignment="1">
      <alignment horizontal="center" vertical="center"/>
    </xf>
    <xf numFmtId="0" fontId="13" fillId="4" borderId="67" xfId="0" applyFont="1" applyFill="1" applyBorder="1" applyAlignment="1">
      <alignment horizontal="center" vertical="center"/>
    </xf>
    <xf numFmtId="0" fontId="13" fillId="4" borderId="68" xfId="0" applyFont="1" applyFill="1" applyBorder="1" applyAlignment="1">
      <alignment horizontal="center" vertical="center"/>
    </xf>
    <xf numFmtId="0" fontId="13" fillId="4" borderId="69" xfId="0" applyFont="1" applyFill="1" applyBorder="1" applyAlignment="1">
      <alignment horizontal="center" vertical="center"/>
    </xf>
    <xf numFmtId="0" fontId="13" fillId="4" borderId="10"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25" xfId="0" applyFont="1" applyFill="1" applyBorder="1">
      <alignment vertical="center"/>
    </xf>
    <xf numFmtId="0" fontId="6" fillId="4" borderId="26" xfId="0" applyFont="1" applyFill="1" applyBorder="1">
      <alignment vertical="center"/>
    </xf>
    <xf numFmtId="0" fontId="28" fillId="4" borderId="0" xfId="0" applyFont="1" applyFill="1">
      <alignment vertical="center"/>
    </xf>
    <xf numFmtId="0" fontId="13" fillId="4" borderId="70" xfId="0" applyFont="1" applyFill="1" applyBorder="1" applyAlignment="1">
      <alignment horizontal="center" vertical="center"/>
    </xf>
    <xf numFmtId="0" fontId="13" fillId="4" borderId="40" xfId="0" applyFont="1" applyFill="1" applyBorder="1" applyAlignment="1">
      <alignment horizontal="center" vertical="center"/>
    </xf>
    <xf numFmtId="0" fontId="13" fillId="4" borderId="39" xfId="0" applyFont="1" applyFill="1" applyBorder="1" applyAlignment="1">
      <alignment horizontal="center" vertical="center"/>
    </xf>
    <xf numFmtId="49" fontId="13" fillId="4" borderId="38" xfId="0" applyNumberFormat="1" applyFont="1" applyFill="1" applyBorder="1" applyAlignment="1">
      <alignment horizontal="center" vertical="center"/>
    </xf>
    <xf numFmtId="49" fontId="13" fillId="4" borderId="39" xfId="0" applyNumberFormat="1" applyFont="1" applyFill="1" applyBorder="1" applyAlignment="1">
      <alignment horizontal="center" vertical="center"/>
    </xf>
    <xf numFmtId="49" fontId="13" fillId="4" borderId="40" xfId="0" applyNumberFormat="1" applyFont="1" applyFill="1" applyBorder="1" applyAlignment="1">
      <alignment horizontal="center" vertical="center"/>
    </xf>
    <xf numFmtId="0" fontId="6" fillId="4" borderId="24" xfId="0" applyFont="1" applyFill="1" applyBorder="1">
      <alignment vertical="center"/>
    </xf>
    <xf numFmtId="179" fontId="13" fillId="4" borderId="26" xfId="0" applyNumberFormat="1" applyFont="1" applyFill="1" applyBorder="1" applyAlignment="1">
      <alignment horizontal="center" vertical="center"/>
    </xf>
    <xf numFmtId="49" fontId="13" fillId="4" borderId="9" xfId="0" applyNumberFormat="1" applyFont="1" applyFill="1" applyBorder="1" applyAlignment="1">
      <alignment horizontal="center" vertical="center"/>
    </xf>
    <xf numFmtId="49" fontId="13" fillId="4" borderId="7" xfId="0" applyNumberFormat="1" applyFont="1" applyFill="1" applyBorder="1" applyAlignment="1">
      <alignment horizontal="center" vertical="center"/>
    </xf>
    <xf numFmtId="49" fontId="13" fillId="4" borderId="8" xfId="0" applyNumberFormat="1" applyFont="1" applyFill="1" applyBorder="1" applyAlignment="1">
      <alignment horizontal="center" vertical="center"/>
    </xf>
    <xf numFmtId="49" fontId="6" fillId="4" borderId="25" xfId="0" applyNumberFormat="1" applyFont="1" applyFill="1" applyBorder="1">
      <alignment vertical="center"/>
    </xf>
    <xf numFmtId="49" fontId="6" fillId="4" borderId="26" xfId="0" applyNumberFormat="1" applyFont="1" applyFill="1" applyBorder="1">
      <alignment vertical="center"/>
    </xf>
    <xf numFmtId="49" fontId="6" fillId="4" borderId="24" xfId="0" applyNumberFormat="1" applyFont="1" applyFill="1" applyBorder="1">
      <alignment vertical="center"/>
    </xf>
    <xf numFmtId="0" fontId="13" fillId="4" borderId="71" xfId="0" applyFont="1" applyFill="1" applyBorder="1" applyAlignment="1">
      <alignment horizontal="center" vertical="center"/>
    </xf>
    <xf numFmtId="0" fontId="13" fillId="4" borderId="72" xfId="0" applyFont="1" applyFill="1" applyBorder="1" applyAlignment="1">
      <alignment horizontal="center" vertical="center"/>
    </xf>
    <xf numFmtId="0" fontId="13" fillId="4" borderId="8" xfId="0" applyFont="1" applyFill="1" applyBorder="1" applyAlignment="1">
      <alignment horizontal="center" vertical="center" shrinkToFit="1"/>
    </xf>
    <xf numFmtId="49" fontId="6" fillId="4" borderId="70" xfId="0" applyNumberFormat="1" applyFont="1" applyFill="1" applyBorder="1">
      <alignment vertical="center"/>
    </xf>
    <xf numFmtId="0" fontId="13" fillId="4" borderId="32" xfId="0" applyFont="1" applyFill="1" applyBorder="1" applyAlignment="1">
      <alignment horizontal="center" vertical="center"/>
    </xf>
    <xf numFmtId="49" fontId="6" fillId="4" borderId="11" xfId="0" applyNumberFormat="1" applyFont="1" applyFill="1" applyBorder="1">
      <alignment vertical="center"/>
    </xf>
    <xf numFmtId="49" fontId="6" fillId="4" borderId="20" xfId="0" applyNumberFormat="1" applyFont="1" applyFill="1" applyBorder="1">
      <alignment vertical="center"/>
    </xf>
    <xf numFmtId="0" fontId="6" fillId="4" borderId="13" xfId="0" applyFont="1" applyFill="1" applyBorder="1">
      <alignment vertical="center"/>
    </xf>
    <xf numFmtId="0" fontId="22" fillId="6" borderId="4" xfId="0" applyFont="1" applyFill="1" applyBorder="1" applyAlignment="1" applyProtection="1">
      <alignment horizontal="center" vertical="center"/>
      <protection locked="0"/>
    </xf>
    <xf numFmtId="49" fontId="22" fillId="6" borderId="4" xfId="0" applyNumberFormat="1" applyFont="1" applyFill="1" applyBorder="1" applyProtection="1">
      <alignment vertical="center"/>
      <protection locked="0"/>
    </xf>
    <xf numFmtId="0" fontId="22" fillId="4" borderId="0" xfId="0" applyFont="1" applyFill="1">
      <alignment vertical="center"/>
    </xf>
    <xf numFmtId="0" fontId="56" fillId="4" borderId="0" xfId="0" applyFont="1" applyFill="1">
      <alignment vertical="center"/>
    </xf>
    <xf numFmtId="0" fontId="22" fillId="4" borderId="0" xfId="0" applyFont="1" applyFill="1" applyAlignment="1">
      <alignment horizontal="center" vertical="center"/>
    </xf>
    <xf numFmtId="0" fontId="22" fillId="4" borderId="4" xfId="0" applyFont="1" applyFill="1" applyBorder="1" applyAlignment="1">
      <alignment horizontal="center" vertical="center"/>
    </xf>
    <xf numFmtId="49" fontId="22" fillId="6" borderId="4" xfId="0" applyNumberFormat="1" applyFont="1" applyFill="1" applyBorder="1">
      <alignment vertical="center"/>
    </xf>
    <xf numFmtId="49" fontId="22" fillId="4" borderId="0" xfId="0" applyNumberFormat="1" applyFont="1" applyFill="1">
      <alignment vertical="center"/>
    </xf>
    <xf numFmtId="0" fontId="57" fillId="4" borderId="0" xfId="0" applyFont="1" applyFill="1">
      <alignment vertical="center"/>
    </xf>
    <xf numFmtId="49" fontId="13" fillId="4" borderId="0" xfId="0" applyNumberFormat="1" applyFont="1" applyFill="1">
      <alignment vertical="center"/>
    </xf>
    <xf numFmtId="177" fontId="13" fillId="4" borderId="0" xfId="0" applyNumberFormat="1" applyFont="1" applyFill="1">
      <alignment vertical="center"/>
    </xf>
    <xf numFmtId="0" fontId="58" fillId="0" borderId="11" xfId="0" applyFont="1" applyBorder="1">
      <alignment vertical="center"/>
    </xf>
    <xf numFmtId="0" fontId="58" fillId="0" borderId="20" xfId="0" applyFont="1" applyBorder="1">
      <alignment vertical="center"/>
    </xf>
    <xf numFmtId="0" fontId="59" fillId="0" borderId="20" xfId="0" applyFont="1" applyBorder="1">
      <alignment vertical="center"/>
    </xf>
    <xf numFmtId="0" fontId="32" fillId="0" borderId="20" xfId="0" applyFont="1" applyBorder="1">
      <alignment vertical="center"/>
    </xf>
    <xf numFmtId="0" fontId="60" fillId="0" borderId="30" xfId="0" applyFont="1" applyBorder="1">
      <alignment vertical="center"/>
    </xf>
    <xf numFmtId="0" fontId="60" fillId="0" borderId="0" xfId="0" applyFont="1">
      <alignment vertical="center"/>
    </xf>
    <xf numFmtId="0" fontId="60" fillId="0" borderId="22" xfId="0" applyFont="1" applyBorder="1">
      <alignment vertical="center"/>
    </xf>
    <xf numFmtId="0" fontId="60" fillId="0" borderId="13" xfId="0" applyFont="1" applyBorder="1">
      <alignment vertical="center"/>
    </xf>
    <xf numFmtId="0" fontId="32" fillId="0" borderId="13" xfId="0" applyFont="1" applyBorder="1">
      <alignment vertical="center"/>
    </xf>
    <xf numFmtId="0" fontId="6" fillId="4" borderId="20" xfId="0" applyFont="1" applyFill="1" applyBorder="1">
      <alignment vertical="center"/>
    </xf>
    <xf numFmtId="0" fontId="6" fillId="4" borderId="21" xfId="0" applyFont="1" applyFill="1" applyBorder="1">
      <alignment vertical="center"/>
    </xf>
    <xf numFmtId="0" fontId="6" fillId="4" borderId="29" xfId="0" applyFont="1" applyFill="1" applyBorder="1">
      <alignment vertical="center"/>
    </xf>
    <xf numFmtId="0" fontId="6" fillId="4" borderId="23" xfId="0" applyFont="1" applyFill="1" applyBorder="1">
      <alignment vertical="center"/>
    </xf>
    <xf numFmtId="0" fontId="32" fillId="0" borderId="0" xfId="0" applyFont="1" applyAlignment="1">
      <alignment horizontal="right" vertical="top"/>
    </xf>
    <xf numFmtId="0" fontId="56" fillId="4" borderId="0" xfId="0" applyFont="1" applyFill="1" applyAlignment="1">
      <alignment horizontal="center"/>
    </xf>
    <xf numFmtId="0" fontId="56" fillId="4" borderId="0" xfId="0" applyFont="1" applyFill="1" applyAlignment="1">
      <alignment horizontal="center" wrapText="1"/>
    </xf>
    <xf numFmtId="0" fontId="56" fillId="4" borderId="0" xfId="0" applyFont="1" applyFill="1" applyAlignment="1">
      <alignment wrapText="1"/>
    </xf>
    <xf numFmtId="0" fontId="22" fillId="6" borderId="4" xfId="0" applyFont="1" applyFill="1" applyBorder="1" applyProtection="1">
      <alignment vertical="center"/>
      <protection locked="0"/>
    </xf>
    <xf numFmtId="0" fontId="57" fillId="4" borderId="0" xfId="0" applyFont="1" applyFill="1" applyAlignment="1">
      <alignment horizontal="center" vertical="center"/>
    </xf>
    <xf numFmtId="49" fontId="22" fillId="6" borderId="4" xfId="0" applyNumberFormat="1" applyFont="1" applyFill="1" applyBorder="1" applyAlignment="1" applyProtection="1">
      <alignment horizontal="center" vertical="center"/>
      <protection locked="0"/>
    </xf>
    <xf numFmtId="0" fontId="22" fillId="6" borderId="4" xfId="0" applyFont="1" applyFill="1" applyBorder="1" applyAlignment="1" applyProtection="1">
      <alignment horizontal="center" vertical="center" shrinkToFit="1"/>
      <protection locked="0"/>
    </xf>
    <xf numFmtId="0" fontId="13" fillId="6" borderId="4" xfId="0" applyFont="1" applyFill="1" applyBorder="1" applyAlignment="1" applyProtection="1">
      <alignment horizontal="center" vertical="center"/>
      <protection locked="0"/>
    </xf>
    <xf numFmtId="0" fontId="13" fillId="4" borderId="25" xfId="0" applyFont="1" applyFill="1" applyBorder="1" applyAlignment="1">
      <alignment horizontal="center" vertical="center" shrinkToFit="1"/>
    </xf>
    <xf numFmtId="49" fontId="61" fillId="6" borderId="4" xfId="0" applyNumberFormat="1" applyFont="1" applyFill="1" applyBorder="1" applyProtection="1">
      <alignment vertical="center"/>
      <protection locked="0"/>
    </xf>
    <xf numFmtId="0" fontId="13" fillId="4" borderId="13" xfId="0" applyFont="1" applyFill="1" applyBorder="1">
      <alignment vertical="center"/>
    </xf>
    <xf numFmtId="0" fontId="0" fillId="0" borderId="0" xfId="0" applyAlignment="1">
      <alignment horizontal="center" vertical="center"/>
    </xf>
    <xf numFmtId="0" fontId="5" fillId="0" borderId="29" xfId="0" applyFont="1" applyBorder="1">
      <alignment vertical="center"/>
    </xf>
    <xf numFmtId="0" fontId="10" fillId="0" borderId="0" xfId="0" applyFont="1">
      <alignment vertical="center"/>
    </xf>
    <xf numFmtId="0" fontId="39" fillId="0" borderId="0" xfId="0" applyFont="1">
      <alignment vertical="center"/>
    </xf>
    <xf numFmtId="0" fontId="5" fillId="0" borderId="21" xfId="0" applyFont="1" applyBorder="1">
      <alignment vertical="center"/>
    </xf>
    <xf numFmtId="0" fontId="63" fillId="0" borderId="0" xfId="0" applyFont="1">
      <alignment vertical="center"/>
    </xf>
    <xf numFmtId="0" fontId="6" fillId="4" borderId="25" xfId="0" applyFont="1" applyFill="1" applyBorder="1" applyAlignment="1">
      <alignment horizontal="distributed" vertical="center"/>
    </xf>
    <xf numFmtId="0" fontId="6" fillId="4" borderId="26" xfId="0" applyFont="1" applyFill="1" applyBorder="1" applyAlignment="1">
      <alignment horizontal="distributed" vertical="center"/>
    </xf>
    <xf numFmtId="0" fontId="13" fillId="4" borderId="26" xfId="0" applyFont="1" applyFill="1" applyBorder="1" applyAlignment="1">
      <alignment horizontal="center" vertical="center"/>
    </xf>
    <xf numFmtId="0" fontId="13" fillId="0" borderId="0" xfId="0" applyFont="1">
      <alignment vertical="center"/>
    </xf>
    <xf numFmtId="0" fontId="13" fillId="4" borderId="24" xfId="0" applyFont="1" applyFill="1" applyBorder="1">
      <alignment vertical="center"/>
    </xf>
    <xf numFmtId="0" fontId="13" fillId="4" borderId="40" xfId="0" applyFont="1" applyFill="1" applyBorder="1" applyAlignment="1">
      <alignment horizontal="center" vertical="center" shrinkToFit="1"/>
    </xf>
    <xf numFmtId="0" fontId="13" fillId="4" borderId="78" xfId="0" applyFont="1" applyFill="1" applyBorder="1" applyAlignment="1">
      <alignment horizontal="center" vertical="center" shrinkToFit="1"/>
    </xf>
    <xf numFmtId="49" fontId="22" fillId="4" borderId="4" xfId="0" applyNumberFormat="1" applyFont="1" applyFill="1" applyBorder="1" applyProtection="1">
      <alignment vertical="center"/>
      <protection locked="0"/>
    </xf>
    <xf numFmtId="0" fontId="13" fillId="4" borderId="31" xfId="0" applyFont="1" applyFill="1" applyBorder="1" applyAlignment="1">
      <alignment horizontal="center" vertical="center"/>
    </xf>
    <xf numFmtId="0" fontId="13" fillId="4" borderId="79" xfId="0" applyFont="1" applyFill="1" applyBorder="1" applyAlignment="1">
      <alignment horizontal="center" vertical="center"/>
    </xf>
    <xf numFmtId="0" fontId="13" fillId="4" borderId="80" xfId="0" applyFont="1" applyFill="1" applyBorder="1" applyAlignment="1">
      <alignment horizontal="center" vertical="center"/>
    </xf>
    <xf numFmtId="177" fontId="22" fillId="0" borderId="0" xfId="0" applyNumberFormat="1" applyFont="1">
      <alignment vertical="center"/>
    </xf>
    <xf numFmtId="0" fontId="56" fillId="0" borderId="0" xfId="0" applyFont="1" applyAlignment="1">
      <alignment vertical="top"/>
    </xf>
    <xf numFmtId="0" fontId="22" fillId="0" borderId="0" xfId="0" applyFont="1" applyAlignment="1">
      <alignment vertical="top"/>
    </xf>
    <xf numFmtId="178" fontId="57" fillId="0" borderId="0" xfId="0" applyNumberFormat="1" applyFont="1" applyAlignment="1">
      <alignment horizontal="left" vertical="center"/>
    </xf>
    <xf numFmtId="178" fontId="22" fillId="0" borderId="0" xfId="0" applyNumberFormat="1" applyFont="1" applyAlignment="1">
      <alignment horizontal="left" vertical="center"/>
    </xf>
    <xf numFmtId="177" fontId="22" fillId="0" borderId="0" xfId="0" applyNumberFormat="1" applyFont="1" applyAlignment="1">
      <alignment horizontal="left" vertical="center"/>
    </xf>
    <xf numFmtId="0" fontId="57" fillId="0" borderId="0" xfId="0" applyFont="1" applyAlignment="1">
      <alignment horizontal="center" vertical="center"/>
    </xf>
    <xf numFmtId="0" fontId="57" fillId="0" borderId="0" xfId="0" applyFont="1">
      <alignment vertical="center"/>
    </xf>
    <xf numFmtId="49" fontId="57" fillId="0" borderId="0" xfId="0" applyNumberFormat="1" applyFont="1" applyAlignment="1">
      <alignment horizontal="left" vertical="center"/>
    </xf>
    <xf numFmtId="49" fontId="22" fillId="0" borderId="0" xfId="0" applyNumberFormat="1" applyFont="1" applyAlignment="1">
      <alignment horizontal="left" vertical="center"/>
    </xf>
    <xf numFmtId="0" fontId="56" fillId="0" borderId="0" xfId="0" applyFont="1" applyAlignment="1"/>
    <xf numFmtId="0" fontId="56" fillId="0" borderId="0" xfId="0" applyFont="1">
      <alignment vertical="center"/>
    </xf>
    <xf numFmtId="49" fontId="57" fillId="0" borderId="0" xfId="0" applyNumberFormat="1" applyFont="1">
      <alignment vertical="center"/>
    </xf>
    <xf numFmtId="49" fontId="22" fillId="0" borderId="0" xfId="0" applyNumberFormat="1" applyFont="1">
      <alignment vertical="center"/>
    </xf>
    <xf numFmtId="0" fontId="57" fillId="0" borderId="0" xfId="0" applyFont="1" applyAlignment="1">
      <alignment horizontal="right" vertical="center"/>
    </xf>
    <xf numFmtId="177" fontId="13" fillId="0" borderId="0" xfId="0" applyNumberFormat="1" applyFont="1">
      <alignment vertical="center"/>
    </xf>
    <xf numFmtId="0" fontId="65" fillId="0" borderId="0" xfId="0" applyFont="1" applyAlignment="1">
      <alignment horizontal="center" vertical="center"/>
    </xf>
    <xf numFmtId="0" fontId="22" fillId="0" borderId="0" xfId="0" applyFont="1" applyAlignment="1">
      <alignment horizontal="center" vertical="center"/>
    </xf>
    <xf numFmtId="0" fontId="22" fillId="0" borderId="4" xfId="0" applyFont="1" applyBorder="1" applyAlignment="1">
      <alignment horizontal="center" vertical="center"/>
    </xf>
    <xf numFmtId="0" fontId="13" fillId="0" borderId="0" xfId="0" applyFont="1" applyAlignment="1">
      <alignment vertical="center" wrapText="1"/>
    </xf>
    <xf numFmtId="38" fontId="56" fillId="0" borderId="0" xfId="2" applyFont="1" applyFill="1" applyBorder="1" applyAlignment="1" applyProtection="1">
      <alignment vertical="center"/>
    </xf>
    <xf numFmtId="0" fontId="56" fillId="0" borderId="0" xfId="0" applyFont="1" applyAlignment="1">
      <alignment horizontal="right" vertical="center"/>
    </xf>
    <xf numFmtId="49" fontId="57" fillId="4" borderId="0" xfId="0" applyNumberFormat="1" applyFont="1" applyFill="1">
      <alignment vertical="center"/>
    </xf>
    <xf numFmtId="0" fontId="66" fillId="4" borderId="0" xfId="0" applyFont="1" applyFill="1">
      <alignment vertical="center"/>
    </xf>
    <xf numFmtId="49" fontId="57" fillId="4" borderId="0" xfId="0" applyNumberFormat="1" applyFont="1" applyFill="1" applyAlignment="1">
      <alignment horizontal="right" vertical="center"/>
    </xf>
    <xf numFmtId="0" fontId="65" fillId="4" borderId="0" xfId="0" applyFont="1" applyFill="1">
      <alignment vertical="center"/>
    </xf>
    <xf numFmtId="49" fontId="29" fillId="4" borderId="0" xfId="3" applyNumberFormat="1" applyFill="1" applyAlignment="1" applyProtection="1">
      <alignment vertical="center" wrapText="1"/>
    </xf>
    <xf numFmtId="49" fontId="56" fillId="4" borderId="0" xfId="0" applyNumberFormat="1" applyFont="1" applyFill="1" applyAlignment="1">
      <alignment horizontal="right" vertical="center"/>
    </xf>
    <xf numFmtId="0" fontId="56" fillId="4" borderId="0" xfId="0" applyFont="1" applyFill="1" applyAlignment="1">
      <alignment horizontal="right" vertical="center"/>
    </xf>
    <xf numFmtId="0" fontId="22" fillId="4" borderId="0" xfId="0" applyFont="1" applyFill="1" applyAlignment="1">
      <alignment vertical="center" wrapText="1"/>
    </xf>
    <xf numFmtId="49" fontId="13" fillId="0" borderId="0" xfId="0" applyNumberFormat="1" applyFont="1" applyProtection="1">
      <alignment vertical="center"/>
      <protection locked="0"/>
    </xf>
    <xf numFmtId="178" fontId="22" fillId="4" borderId="18" xfId="0" applyNumberFormat="1" applyFont="1" applyFill="1" applyBorder="1">
      <alignment vertical="center"/>
    </xf>
    <xf numFmtId="178" fontId="57" fillId="4" borderId="0" xfId="0" applyNumberFormat="1" applyFont="1" applyFill="1" applyAlignment="1">
      <alignment horizontal="left" vertical="center"/>
    </xf>
    <xf numFmtId="0" fontId="56" fillId="4" borderId="0" xfId="0" applyFont="1" applyFill="1" applyAlignment="1">
      <alignment vertical="top"/>
    </xf>
    <xf numFmtId="0" fontId="65" fillId="4" borderId="0" xfId="0" applyFont="1" applyFill="1" applyAlignment="1"/>
    <xf numFmtId="0" fontId="56" fillId="4" borderId="0" xfId="0" applyFont="1" applyFill="1" applyAlignment="1">
      <alignment vertical="top" wrapText="1"/>
    </xf>
    <xf numFmtId="0" fontId="13" fillId="4" borderId="0" xfId="0" applyFont="1" applyFill="1" applyAlignment="1">
      <alignment horizontal="center" vertical="center"/>
    </xf>
    <xf numFmtId="0" fontId="65" fillId="4" borderId="0" xfId="0" applyFont="1" applyFill="1" applyAlignment="1">
      <alignment vertical="center" wrapText="1"/>
    </xf>
    <xf numFmtId="0" fontId="9" fillId="4" borderId="0" xfId="0" applyFont="1" applyFill="1" applyAlignment="1">
      <alignment vertical="center" wrapText="1"/>
    </xf>
    <xf numFmtId="0" fontId="10" fillId="4" borderId="25" xfId="0" applyFont="1" applyFill="1" applyBorder="1">
      <alignment vertical="center"/>
    </xf>
    <xf numFmtId="0" fontId="67" fillId="4" borderId="0" xfId="0" applyFont="1" applyFill="1" applyAlignment="1">
      <alignment horizontal="center" vertical="center"/>
    </xf>
    <xf numFmtId="0" fontId="22" fillId="6" borderId="0" xfId="0" applyFont="1" applyFill="1">
      <alignment vertical="center"/>
    </xf>
    <xf numFmtId="0" fontId="22" fillId="4" borderId="0" xfId="0" applyFont="1" applyFill="1" applyProtection="1">
      <alignment vertical="center"/>
      <protection locked="0"/>
    </xf>
    <xf numFmtId="49" fontId="57" fillId="4" borderId="0" xfId="0" applyNumberFormat="1" applyFont="1" applyFill="1" applyAlignment="1">
      <alignment horizontal="center" vertical="center"/>
    </xf>
    <xf numFmtId="0" fontId="0" fillId="4" borderId="0" xfId="0" applyFill="1" applyAlignment="1">
      <alignment vertical="center" shrinkToFit="1"/>
    </xf>
    <xf numFmtId="49" fontId="6" fillId="4" borderId="11" xfId="0" applyNumberFormat="1" applyFont="1" applyFill="1" applyBorder="1" applyAlignment="1">
      <alignment vertical="center" shrinkToFit="1"/>
    </xf>
    <xf numFmtId="49" fontId="6" fillId="4" borderId="21" xfId="0" applyNumberFormat="1" applyFont="1" applyFill="1" applyBorder="1">
      <alignment vertical="center"/>
    </xf>
    <xf numFmtId="49" fontId="6" fillId="4" borderId="22" xfId="0" applyNumberFormat="1" applyFont="1" applyFill="1" applyBorder="1" applyAlignment="1">
      <alignment vertical="center" shrinkToFit="1"/>
    </xf>
    <xf numFmtId="49" fontId="6" fillId="4" borderId="23" xfId="0" applyNumberFormat="1" applyFont="1" applyFill="1" applyBorder="1">
      <alignment vertical="center"/>
    </xf>
    <xf numFmtId="49" fontId="6" fillId="4" borderId="25" xfId="0" applyNumberFormat="1" applyFont="1" applyFill="1" applyBorder="1" applyAlignment="1">
      <alignment vertical="center" shrinkToFit="1"/>
    </xf>
    <xf numFmtId="49" fontId="6" fillId="4" borderId="22" xfId="0" applyNumberFormat="1" applyFont="1" applyFill="1" applyBorder="1">
      <alignment vertical="center"/>
    </xf>
    <xf numFmtId="38" fontId="13" fillId="4" borderId="21" xfId="2" applyFont="1" applyFill="1" applyBorder="1" applyAlignment="1" applyProtection="1">
      <alignment horizontal="center" vertical="center"/>
    </xf>
    <xf numFmtId="0" fontId="40" fillId="4" borderId="21" xfId="0" applyFont="1" applyFill="1" applyBorder="1">
      <alignment vertical="center"/>
    </xf>
    <xf numFmtId="0" fontId="13" fillId="4" borderId="23" xfId="0" applyFont="1" applyFill="1" applyBorder="1" applyAlignment="1">
      <alignment horizontal="center" vertical="center" shrinkToFit="1"/>
    </xf>
    <xf numFmtId="0" fontId="13" fillId="4" borderId="23" xfId="0" applyFont="1" applyFill="1" applyBorder="1" applyAlignment="1">
      <alignment horizontal="center" vertical="center"/>
    </xf>
    <xf numFmtId="0" fontId="13" fillId="4" borderId="13" xfId="0" applyFont="1" applyFill="1" applyBorder="1" applyAlignment="1">
      <alignment horizontal="right" vertical="center"/>
    </xf>
    <xf numFmtId="0" fontId="35" fillId="0" borderId="10" xfId="0" applyFont="1" applyBorder="1" applyAlignment="1">
      <alignment horizontal="center" vertical="center" wrapText="1"/>
    </xf>
    <xf numFmtId="0" fontId="13" fillId="4" borderId="25" xfId="0" applyFont="1" applyFill="1" applyBorder="1" applyAlignment="1">
      <alignment horizontal="center" vertical="center"/>
    </xf>
    <xf numFmtId="0" fontId="56" fillId="4" borderId="0" xfId="0" applyFont="1" applyFill="1" applyAlignment="1">
      <alignment vertical="center" wrapText="1"/>
    </xf>
    <xf numFmtId="49" fontId="6" fillId="4" borderId="13" xfId="0" applyNumberFormat="1" applyFont="1" applyFill="1" applyBorder="1">
      <alignment vertical="center"/>
    </xf>
    <xf numFmtId="0" fontId="13" fillId="4" borderId="70" xfId="0" applyFont="1" applyFill="1" applyBorder="1" applyAlignment="1" applyProtection="1">
      <alignment horizontal="center" vertical="center"/>
      <protection locked="0"/>
    </xf>
    <xf numFmtId="0" fontId="13" fillId="4" borderId="65" xfId="0" applyFont="1" applyFill="1" applyBorder="1" applyAlignment="1" applyProtection="1">
      <alignment horizontal="center" vertical="center"/>
      <protection locked="0"/>
    </xf>
    <xf numFmtId="0" fontId="13" fillId="4" borderId="66" xfId="0" applyFont="1" applyFill="1" applyBorder="1" applyAlignment="1" applyProtection="1">
      <alignment horizontal="center" vertical="center"/>
      <protection locked="0"/>
    </xf>
    <xf numFmtId="0" fontId="13" fillId="4" borderId="67" xfId="0" applyFont="1" applyFill="1" applyBorder="1" applyAlignment="1" applyProtection="1">
      <alignment horizontal="center" vertical="center"/>
      <protection locked="0"/>
    </xf>
    <xf numFmtId="0" fontId="13" fillId="4" borderId="68" xfId="0" applyFont="1" applyFill="1" applyBorder="1" applyAlignment="1" applyProtection="1">
      <alignment horizontal="center" vertical="center"/>
      <protection locked="0"/>
    </xf>
    <xf numFmtId="0" fontId="13" fillId="4" borderId="69" xfId="0" applyFont="1" applyFill="1" applyBorder="1" applyAlignment="1" applyProtection="1">
      <alignment horizontal="center" vertical="center"/>
      <protection locked="0"/>
    </xf>
    <xf numFmtId="180" fontId="10" fillId="6" borderId="33" xfId="0" applyNumberFormat="1" applyFont="1" applyFill="1" applyBorder="1" applyProtection="1">
      <alignment vertical="center"/>
      <protection locked="0"/>
    </xf>
    <xf numFmtId="180" fontId="10" fillId="4" borderId="34" xfId="0" applyNumberFormat="1" applyFont="1" applyFill="1" applyBorder="1">
      <alignment vertical="center"/>
    </xf>
    <xf numFmtId="180" fontId="10" fillId="6" borderId="29" xfId="0" applyNumberFormat="1" applyFont="1" applyFill="1" applyBorder="1" applyProtection="1">
      <alignment vertical="center"/>
      <protection locked="0"/>
    </xf>
    <xf numFmtId="180" fontId="10" fillId="4" borderId="23" xfId="0" applyNumberFormat="1" applyFont="1" applyFill="1" applyBorder="1">
      <alignment vertical="center"/>
    </xf>
    <xf numFmtId="0" fontId="11" fillId="4" borderId="0" xfId="0" applyFont="1" applyFill="1" applyAlignment="1">
      <alignment horizontal="distributed" vertical="center"/>
    </xf>
    <xf numFmtId="0" fontId="11" fillId="4" borderId="36" xfId="0" applyFont="1" applyFill="1" applyBorder="1">
      <alignment vertical="center"/>
    </xf>
    <xf numFmtId="0" fontId="11" fillId="4" borderId="36" xfId="0" applyFont="1" applyFill="1" applyBorder="1" applyAlignment="1">
      <alignment horizontal="distributed" vertical="center"/>
    </xf>
    <xf numFmtId="0" fontId="11" fillId="4" borderId="13" xfId="0" applyFont="1" applyFill="1" applyBorder="1">
      <alignment vertical="center"/>
    </xf>
    <xf numFmtId="0" fontId="11" fillId="4" borderId="13" xfId="0" applyFont="1" applyFill="1" applyBorder="1" applyAlignment="1">
      <alignment horizontal="distributed" vertical="center"/>
    </xf>
    <xf numFmtId="0" fontId="11" fillId="4" borderId="0" xfId="0" applyFont="1" applyFill="1" applyAlignment="1">
      <alignment horizontal="right" vertical="center"/>
    </xf>
    <xf numFmtId="0" fontId="11" fillId="4" borderId="10" xfId="0" applyFont="1" applyFill="1" applyBorder="1" applyAlignment="1">
      <alignment horizontal="center" vertical="center"/>
    </xf>
    <xf numFmtId="0" fontId="13" fillId="6" borderId="0" xfId="0" applyFont="1" applyFill="1" applyAlignment="1" applyProtection="1">
      <alignment horizontal="center" vertical="center"/>
      <protection locked="0"/>
    </xf>
    <xf numFmtId="0" fontId="44" fillId="6" borderId="0" xfId="0" applyFont="1" applyFill="1" applyProtection="1">
      <alignment vertical="center"/>
      <protection locked="0"/>
    </xf>
    <xf numFmtId="0" fontId="32" fillId="0" borderId="0" xfId="0" applyFont="1" applyAlignment="1">
      <alignment horizontal="distributed" vertical="center"/>
    </xf>
    <xf numFmtId="0" fontId="22" fillId="0" borderId="0" xfId="0" applyFont="1" applyAlignment="1">
      <alignment horizontal="right" vertical="top"/>
    </xf>
    <xf numFmtId="0" fontId="56" fillId="0" borderId="0" xfId="0" applyFont="1" applyAlignment="1">
      <alignment horizontal="right" vertical="top"/>
    </xf>
    <xf numFmtId="0" fontId="56" fillId="0" borderId="0" xfId="0" applyFont="1" applyAlignment="1">
      <alignment horizontal="right"/>
    </xf>
    <xf numFmtId="0" fontId="22" fillId="0" borderId="0" xfId="0" applyFont="1" applyAlignment="1">
      <alignment horizontal="right" vertical="center"/>
    </xf>
    <xf numFmtId="0" fontId="56" fillId="0" borderId="0" xfId="0" applyFont="1" applyAlignment="1">
      <alignment horizontal="right" vertical="top" wrapText="1"/>
    </xf>
    <xf numFmtId="0" fontId="56" fillId="4" borderId="0" xfId="0" applyFont="1" applyFill="1" applyAlignment="1">
      <alignment horizontal="center" vertical="center"/>
    </xf>
    <xf numFmtId="0" fontId="56" fillId="4" borderId="0" xfId="0" applyFont="1" applyFill="1" applyAlignment="1">
      <alignment horizontal="right" vertical="center" shrinkToFit="1"/>
    </xf>
    <xf numFmtId="0" fontId="70" fillId="4" borderId="0" xfId="0" applyFont="1" applyFill="1">
      <alignment vertical="center"/>
    </xf>
    <xf numFmtId="0" fontId="65" fillId="4" borderId="0" xfId="0" applyFont="1" applyFill="1" applyAlignment="1">
      <alignment vertical="top"/>
    </xf>
    <xf numFmtId="0" fontId="40" fillId="6" borderId="4" xfId="0" applyFont="1" applyFill="1" applyBorder="1" applyAlignment="1" applyProtection="1">
      <alignment horizontal="center" vertical="center"/>
      <protection locked="0"/>
    </xf>
    <xf numFmtId="0" fontId="13" fillId="4" borderId="81" xfId="0" applyFont="1" applyFill="1" applyBorder="1" applyAlignment="1">
      <alignment horizontal="center" vertical="center"/>
    </xf>
    <xf numFmtId="0" fontId="13" fillId="4" borderId="82" xfId="0" applyFont="1" applyFill="1" applyBorder="1" applyAlignment="1">
      <alignment horizontal="center" vertical="center"/>
    </xf>
    <xf numFmtId="0" fontId="13" fillId="4" borderId="83" xfId="0" applyFont="1" applyFill="1" applyBorder="1" applyAlignment="1">
      <alignment horizontal="center" vertical="center"/>
    </xf>
    <xf numFmtId="0" fontId="13" fillId="4" borderId="24" xfId="0" applyFont="1" applyFill="1" applyBorder="1" applyAlignment="1">
      <alignment horizontal="center" vertical="center"/>
    </xf>
    <xf numFmtId="0" fontId="56" fillId="4" borderId="0" xfId="0" applyFont="1" applyFill="1" applyAlignment="1">
      <alignment horizontal="center" vertical="center" shrinkToFit="1"/>
    </xf>
    <xf numFmtId="0" fontId="13" fillId="4" borderId="22" xfId="0" applyFont="1" applyFill="1" applyBorder="1" applyAlignment="1">
      <alignment horizontal="center" vertical="center" shrinkToFit="1"/>
    </xf>
    <xf numFmtId="0" fontId="9" fillId="4" borderId="25" xfId="0" applyFont="1" applyFill="1" applyBorder="1" applyAlignment="1">
      <alignment horizontal="center" vertical="center"/>
    </xf>
    <xf numFmtId="0" fontId="13" fillId="4" borderId="11" xfId="0" applyFont="1" applyFill="1" applyBorder="1" applyAlignment="1">
      <alignment horizontal="center" vertical="center" shrinkToFit="1"/>
    </xf>
    <xf numFmtId="0" fontId="35" fillId="0" borderId="0" xfId="7" applyFont="1">
      <alignment vertical="center"/>
    </xf>
    <xf numFmtId="178" fontId="57" fillId="0" borderId="0" xfId="0" applyNumberFormat="1" applyFont="1">
      <alignment vertical="center"/>
    </xf>
    <xf numFmtId="177" fontId="6" fillId="4" borderId="8" xfId="0" applyNumberFormat="1" applyFont="1" applyFill="1" applyBorder="1" applyAlignment="1">
      <alignment horizontal="center" vertical="center"/>
    </xf>
    <xf numFmtId="0" fontId="6" fillId="0" borderId="13" xfId="0" applyFont="1" applyBorder="1">
      <alignment vertical="center"/>
    </xf>
    <xf numFmtId="0" fontId="6" fillId="4" borderId="24" xfId="0" applyFont="1" applyFill="1" applyBorder="1" applyAlignment="1">
      <alignment vertical="center" shrinkToFit="1"/>
    </xf>
    <xf numFmtId="3" fontId="35" fillId="6" borderId="74" xfId="0" applyNumberFormat="1" applyFont="1" applyFill="1" applyBorder="1" applyAlignment="1" applyProtection="1">
      <alignment vertical="center" shrinkToFit="1"/>
      <protection locked="0"/>
    </xf>
    <xf numFmtId="3" fontId="35" fillId="6" borderId="73" xfId="0" applyNumberFormat="1" applyFont="1" applyFill="1" applyBorder="1" applyAlignment="1" applyProtection="1">
      <alignment vertical="center" shrinkToFit="1"/>
      <protection locked="0"/>
    </xf>
    <xf numFmtId="3" fontId="35" fillId="6" borderId="75" xfId="0" applyNumberFormat="1" applyFont="1" applyFill="1" applyBorder="1" applyAlignment="1" applyProtection="1">
      <alignment vertical="center" shrinkToFit="1"/>
      <protection locked="0"/>
    </xf>
    <xf numFmtId="3" fontId="35" fillId="0" borderId="33" xfId="0" applyNumberFormat="1" applyFont="1" applyBorder="1" applyAlignment="1">
      <alignment vertical="center" shrinkToFit="1"/>
    </xf>
    <xf numFmtId="3" fontId="35" fillId="0" borderId="73" xfId="0" applyNumberFormat="1" applyFont="1" applyBorder="1" applyAlignment="1">
      <alignment vertical="center" shrinkToFit="1"/>
    </xf>
    <xf numFmtId="3" fontId="35" fillId="0" borderId="32" xfId="0" applyNumberFormat="1" applyFont="1" applyBorder="1" applyAlignment="1">
      <alignment vertical="center" shrinkToFit="1"/>
    </xf>
    <xf numFmtId="0" fontId="13" fillId="0" borderId="10" xfId="0" applyFont="1" applyBorder="1">
      <alignment vertical="center"/>
    </xf>
    <xf numFmtId="49" fontId="36" fillId="6" borderId="0" xfId="0" applyNumberFormat="1" applyFont="1" applyFill="1" applyProtection="1">
      <alignment vertical="center"/>
      <protection locked="0"/>
    </xf>
    <xf numFmtId="0" fontId="6" fillId="4" borderId="0" xfId="0" applyFont="1" applyFill="1" applyAlignment="1">
      <alignment horizontal="right" vertical="center"/>
    </xf>
    <xf numFmtId="0" fontId="13" fillId="4" borderId="0" xfId="0" applyFont="1" applyFill="1" applyAlignment="1">
      <alignment horizontal="distributed" vertical="center"/>
    </xf>
    <xf numFmtId="0" fontId="13" fillId="4" borderId="0" xfId="0" applyFont="1" applyFill="1" applyAlignment="1">
      <alignment vertical="center" wrapText="1"/>
    </xf>
    <xf numFmtId="0" fontId="11" fillId="4" borderId="30" xfId="0" applyFont="1" applyFill="1" applyBorder="1">
      <alignment vertical="center"/>
    </xf>
    <xf numFmtId="0" fontId="11" fillId="4" borderId="29" xfId="0" applyFont="1" applyFill="1" applyBorder="1">
      <alignment vertical="center"/>
    </xf>
    <xf numFmtId="0" fontId="13" fillId="4" borderId="30" xfId="0" applyFont="1" applyFill="1" applyBorder="1">
      <alignment vertical="center"/>
    </xf>
    <xf numFmtId="0" fontId="13" fillId="4" borderId="29" xfId="0" applyFont="1" applyFill="1" applyBorder="1">
      <alignment vertical="center"/>
    </xf>
    <xf numFmtId="0" fontId="11" fillId="4" borderId="22" xfId="0" applyFont="1" applyFill="1" applyBorder="1">
      <alignment vertical="center"/>
    </xf>
    <xf numFmtId="0" fontId="11" fillId="4" borderId="23" xfId="0" applyFont="1" applyFill="1" applyBorder="1">
      <alignment vertical="center"/>
    </xf>
    <xf numFmtId="49" fontId="6" fillId="4" borderId="10" xfId="0" applyNumberFormat="1" applyFont="1" applyFill="1" applyBorder="1" applyAlignment="1">
      <alignment horizontal="right" vertical="center"/>
    </xf>
    <xf numFmtId="49" fontId="6" fillId="4" borderId="0" xfId="0" applyNumberFormat="1" applyFont="1" applyFill="1" applyAlignment="1">
      <alignment horizontal="right" vertical="center"/>
    </xf>
    <xf numFmtId="0" fontId="11" fillId="0" borderId="0" xfId="0" applyFont="1">
      <alignment vertical="center"/>
    </xf>
    <xf numFmtId="0" fontId="6" fillId="0" borderId="11" xfId="0" applyFont="1" applyBorder="1" applyAlignment="1">
      <alignment horizontal="center" vertical="center" wrapText="1"/>
    </xf>
    <xf numFmtId="0" fontId="6" fillId="0" borderId="22" xfId="0" applyFont="1" applyBorder="1" applyAlignment="1">
      <alignment horizontal="center" vertical="center"/>
    </xf>
    <xf numFmtId="0" fontId="13" fillId="0" borderId="32" xfId="0" applyFont="1" applyBorder="1" applyAlignment="1">
      <alignment horizontal="center" vertical="center"/>
    </xf>
    <xf numFmtId="0" fontId="13" fillId="0" borderId="31"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3" fontId="40" fillId="0" borderId="0" xfId="0" applyNumberFormat="1" applyFont="1" applyAlignment="1">
      <alignment horizontal="right" vertical="center"/>
    </xf>
    <xf numFmtId="0" fontId="6" fillId="0" borderId="25"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25" xfId="0" applyFont="1" applyBorder="1" applyAlignment="1">
      <alignment horizontal="center" vertical="center"/>
    </xf>
    <xf numFmtId="3" fontId="40" fillId="0" borderId="30" xfId="0" applyNumberFormat="1" applyFont="1" applyBorder="1" applyAlignment="1">
      <alignment horizontal="right" vertical="center"/>
    </xf>
    <xf numFmtId="0" fontId="13" fillId="0" borderId="23" xfId="0" applyFont="1" applyBorder="1">
      <alignment vertical="center"/>
    </xf>
    <xf numFmtId="3" fontId="40" fillId="0" borderId="29" xfId="0" applyNumberFormat="1" applyFont="1" applyBorder="1" applyAlignment="1">
      <alignment horizontal="right" vertical="center"/>
    </xf>
    <xf numFmtId="0" fontId="13" fillId="0" borderId="21" xfId="0" applyFont="1" applyBorder="1">
      <alignment vertical="center"/>
    </xf>
    <xf numFmtId="0" fontId="6" fillId="0" borderId="0" xfId="0" applyFont="1" applyAlignment="1">
      <alignment horizontal="center" vertical="center" wrapText="1"/>
    </xf>
    <xf numFmtId="0" fontId="5" fillId="0" borderId="0" xfId="0" applyFont="1" applyAlignment="1">
      <alignment vertical="center" wrapText="1"/>
    </xf>
    <xf numFmtId="0" fontId="5" fillId="0" borderId="29" xfId="0" applyFont="1" applyBorder="1" applyAlignment="1">
      <alignment vertical="center" wrapText="1"/>
    </xf>
    <xf numFmtId="178" fontId="13" fillId="0" borderId="30" xfId="0" applyNumberFormat="1" applyFont="1" applyBorder="1" applyAlignment="1">
      <alignment horizontal="center" vertical="center" shrinkToFit="1"/>
    </xf>
    <xf numFmtId="178" fontId="13" fillId="0" borderId="0" xfId="0" applyNumberFormat="1" applyFont="1" applyAlignment="1">
      <alignment horizontal="center" vertical="center" shrinkToFit="1"/>
    </xf>
    <xf numFmtId="0" fontId="6" fillId="0" borderId="30" xfId="0" applyFont="1" applyBorder="1" applyAlignment="1">
      <alignment horizontal="right" vertical="center"/>
    </xf>
    <xf numFmtId="0" fontId="5" fillId="0" borderId="21" xfId="0" applyFont="1" applyBorder="1" applyAlignment="1">
      <alignment vertical="center" wrapText="1"/>
    </xf>
    <xf numFmtId="178" fontId="13" fillId="0" borderId="11" xfId="0" applyNumberFormat="1" applyFont="1" applyBorder="1" applyAlignment="1">
      <alignment horizontal="center" vertical="center" shrinkToFit="1"/>
    </xf>
    <xf numFmtId="178" fontId="13" fillId="0" borderId="20" xfId="0" applyNumberFormat="1" applyFont="1" applyBorder="1" applyAlignment="1">
      <alignment horizontal="center" vertical="center" shrinkToFit="1"/>
    </xf>
    <xf numFmtId="0" fontId="10" fillId="0" borderId="0" xfId="0" applyFont="1" applyAlignment="1" applyProtection="1">
      <alignment vertical="center" shrinkToFit="1"/>
      <protection locked="0"/>
    </xf>
    <xf numFmtId="178" fontId="32" fillId="6" borderId="0" xfId="0" applyNumberFormat="1" applyFont="1" applyFill="1" applyProtection="1">
      <alignment vertical="center"/>
      <protection locked="0"/>
    </xf>
    <xf numFmtId="49" fontId="28" fillId="4" borderId="0" xfId="0" applyNumberFormat="1" applyFont="1" applyFill="1" applyAlignment="1">
      <alignment horizontal="right" vertical="top"/>
    </xf>
    <xf numFmtId="49" fontId="13" fillId="4" borderId="0" xfId="0" quotePrefix="1" applyNumberFormat="1" applyFont="1" applyFill="1" applyAlignment="1">
      <alignment horizontal="right" vertical="center"/>
    </xf>
    <xf numFmtId="49" fontId="13" fillId="4" borderId="0" xfId="0" quotePrefix="1" applyNumberFormat="1" applyFont="1" applyFill="1" applyAlignment="1">
      <alignment horizontal="right" vertical="center" wrapText="1"/>
    </xf>
    <xf numFmtId="49" fontId="13" fillId="4" borderId="0" xfId="0" applyNumberFormat="1" applyFont="1" applyFill="1" applyAlignment="1">
      <alignment horizontal="right" vertical="center"/>
    </xf>
    <xf numFmtId="49" fontId="13" fillId="4" borderId="0" xfId="0" applyNumberFormat="1" applyFont="1" applyFill="1" applyAlignment="1">
      <alignment horizontal="right" vertical="center" wrapText="1"/>
    </xf>
    <xf numFmtId="0" fontId="67" fillId="0" borderId="0" xfId="0" applyFont="1" applyAlignment="1">
      <alignment vertical="center" wrapText="1"/>
    </xf>
    <xf numFmtId="0" fontId="13" fillId="0" borderId="10" xfId="0" applyFont="1" applyBorder="1" applyAlignment="1">
      <alignment vertical="center" wrapText="1"/>
    </xf>
    <xf numFmtId="0" fontId="13" fillId="0" borderId="20" xfId="0" applyFont="1" applyBorder="1">
      <alignment vertical="center"/>
    </xf>
    <xf numFmtId="0" fontId="13" fillId="0" borderId="13" xfId="0" applyFont="1" applyBorder="1">
      <alignment vertical="center"/>
    </xf>
    <xf numFmtId="0" fontId="13" fillId="0" borderId="24" xfId="0" applyFont="1" applyBorder="1" applyAlignment="1">
      <alignment horizontal="center" vertical="center"/>
    </xf>
    <xf numFmtId="0" fontId="13" fillId="0" borderId="24" xfId="0" applyFont="1" applyBorder="1">
      <alignment vertical="center"/>
    </xf>
    <xf numFmtId="0" fontId="13" fillId="0" borderId="26" xfId="0" applyFont="1" applyBorder="1" applyAlignment="1">
      <alignment horizontal="center" vertical="center"/>
    </xf>
    <xf numFmtId="0" fontId="67" fillId="0" borderId="0" xfId="0" applyFont="1">
      <alignment vertical="center"/>
    </xf>
    <xf numFmtId="0" fontId="67" fillId="0" borderId="0" xfId="0" applyFont="1" applyAlignment="1">
      <alignment horizontal="left" vertical="center"/>
    </xf>
    <xf numFmtId="0" fontId="13" fillId="6" borderId="11" xfId="0" applyFont="1" applyFill="1" applyBorder="1">
      <alignment vertical="center"/>
    </xf>
    <xf numFmtId="0" fontId="13" fillId="6" borderId="22" xfId="0" applyFont="1" applyFill="1" applyBorder="1">
      <alignment vertical="center"/>
    </xf>
    <xf numFmtId="0" fontId="13" fillId="6" borderId="20" xfId="0" applyFont="1" applyFill="1" applyBorder="1">
      <alignment vertical="center"/>
    </xf>
    <xf numFmtId="49" fontId="10" fillId="6" borderId="22" xfId="0" applyNumberFormat="1" applyFont="1" applyFill="1" applyBorder="1" applyAlignment="1">
      <alignment horizontal="center" vertical="center"/>
    </xf>
    <xf numFmtId="49" fontId="10" fillId="6" borderId="13" xfId="0" applyNumberFormat="1" applyFont="1" applyFill="1" applyBorder="1" applyAlignment="1">
      <alignment horizontal="center" vertical="center"/>
    </xf>
    <xf numFmtId="0" fontId="10" fillId="6" borderId="20" xfId="0" applyFont="1" applyFill="1" applyBorder="1" applyAlignment="1">
      <alignment horizontal="center" vertical="center"/>
    </xf>
    <xf numFmtId="0" fontId="10" fillId="6" borderId="24" xfId="0" applyFont="1" applyFill="1" applyBorder="1" applyAlignment="1">
      <alignment horizontal="center" vertical="center"/>
    </xf>
    <xf numFmtId="49" fontId="22" fillId="0" borderId="0" xfId="0" applyNumberFormat="1" applyFont="1" applyAlignment="1">
      <alignment horizontal="center" vertical="center"/>
    </xf>
    <xf numFmtId="177" fontId="13" fillId="4" borderId="68" xfId="0" applyNumberFormat="1" applyFont="1" applyFill="1" applyBorder="1" applyAlignment="1">
      <alignment horizontal="center" vertical="center"/>
    </xf>
    <xf numFmtId="49" fontId="36" fillId="0" borderId="0" xfId="0" applyNumberFormat="1" applyFont="1" applyProtection="1">
      <alignment vertical="center"/>
      <protection locked="0"/>
    </xf>
    <xf numFmtId="0" fontId="33" fillId="0" borderId="0" xfId="0" applyFont="1" applyAlignment="1" applyProtection="1">
      <alignment horizontal="right" vertical="center"/>
      <protection locked="0"/>
    </xf>
    <xf numFmtId="0" fontId="32" fillId="0" borderId="23" xfId="0" applyFont="1" applyBorder="1" applyProtection="1">
      <alignment vertical="center"/>
      <protection locked="0"/>
    </xf>
    <xf numFmtId="0" fontId="44" fillId="0" borderId="22" xfId="0" applyFont="1" applyBorder="1" applyAlignment="1" applyProtection="1">
      <alignment vertical="center" wrapText="1"/>
      <protection locked="0"/>
    </xf>
    <xf numFmtId="0" fontId="32" fillId="0" borderId="21" xfId="0" applyFont="1" applyBorder="1" applyProtection="1">
      <alignment vertical="center"/>
      <protection locked="0"/>
    </xf>
    <xf numFmtId="0" fontId="33" fillId="0" borderId="11" xfId="0" applyFont="1" applyBorder="1" applyProtection="1">
      <alignment vertical="center"/>
      <protection locked="0"/>
    </xf>
    <xf numFmtId="178" fontId="32" fillId="6" borderId="21" xfId="0" applyNumberFormat="1" applyFont="1" applyFill="1" applyBorder="1" applyAlignment="1" applyProtection="1">
      <alignment horizontal="distributed" vertical="center"/>
      <protection locked="0"/>
    </xf>
    <xf numFmtId="178" fontId="32" fillId="6" borderId="23" xfId="0" applyNumberFormat="1" applyFont="1" applyFill="1" applyBorder="1" applyAlignment="1" applyProtection="1">
      <alignment horizontal="distributed" vertical="center"/>
      <protection locked="0"/>
    </xf>
    <xf numFmtId="178" fontId="32" fillId="6" borderId="29" xfId="0" applyNumberFormat="1" applyFont="1" applyFill="1" applyBorder="1" applyAlignment="1" applyProtection="1">
      <alignment horizontal="distributed" vertical="center"/>
      <protection locked="0"/>
    </xf>
    <xf numFmtId="0" fontId="32" fillId="0" borderId="0" xfId="0" applyFont="1" applyAlignment="1">
      <alignment vertical="top"/>
    </xf>
    <xf numFmtId="0" fontId="32" fillId="0" borderId="0" xfId="0" applyFont="1" applyAlignment="1">
      <alignment horizontal="right" vertical="top" wrapText="1"/>
    </xf>
    <xf numFmtId="0" fontId="33" fillId="0" borderId="0" xfId="0" applyFont="1" applyAlignment="1">
      <alignment vertical="top"/>
    </xf>
    <xf numFmtId="0" fontId="80" fillId="0" borderId="0" xfId="0" applyFont="1">
      <alignment vertical="center"/>
    </xf>
    <xf numFmtId="0" fontId="9" fillId="0" borderId="0" xfId="0" applyFont="1" applyAlignment="1">
      <alignment horizontal="distributed" vertical="center"/>
    </xf>
    <xf numFmtId="0" fontId="9" fillId="0" borderId="0" xfId="0" applyFont="1" applyAlignment="1">
      <alignment vertical="top" wrapText="1"/>
    </xf>
    <xf numFmtId="0" fontId="36" fillId="0" borderId="0" xfId="0" applyFont="1">
      <alignment vertical="center"/>
    </xf>
    <xf numFmtId="0" fontId="11" fillId="0" borderId="0" xfId="0" applyFont="1" applyAlignment="1">
      <alignment horizontal="right" vertical="center"/>
    </xf>
    <xf numFmtId="38" fontId="9" fillId="0" borderId="0" xfId="2" applyFont="1" applyBorder="1" applyAlignment="1">
      <alignment vertical="center" wrapText="1"/>
    </xf>
    <xf numFmtId="38" fontId="9" fillId="0" borderId="0" xfId="2" applyFont="1" applyBorder="1" applyAlignment="1">
      <alignment horizontal="distributed" vertical="center" wrapText="1"/>
    </xf>
    <xf numFmtId="38" fontId="9" fillId="0" borderId="0" xfId="2" applyFont="1" applyBorder="1" applyAlignment="1">
      <alignment horizontal="distributed" vertical="center"/>
    </xf>
    <xf numFmtId="38" fontId="9" fillId="0" borderId="0" xfId="2" applyFont="1" applyBorder="1" applyAlignment="1">
      <alignment horizontal="center" vertical="center"/>
    </xf>
    <xf numFmtId="38" fontId="9" fillId="0" borderId="0" xfId="2" applyFont="1" applyBorder="1" applyAlignment="1">
      <alignment vertical="center"/>
    </xf>
    <xf numFmtId="0" fontId="9" fillId="0" borderId="0" xfId="0" applyFont="1" applyAlignment="1">
      <alignment horizontal="center" vertical="center"/>
    </xf>
    <xf numFmtId="0" fontId="6" fillId="0" borderId="0" xfId="0" applyFont="1" applyAlignment="1"/>
    <xf numFmtId="0" fontId="50" fillId="0" borderId="32" xfId="6" applyFont="1" applyBorder="1" applyAlignment="1" applyProtection="1">
      <alignment horizontal="center" vertical="center"/>
      <protection locked="0"/>
    </xf>
    <xf numFmtId="0" fontId="50" fillId="0" borderId="31" xfId="6" applyFont="1" applyBorder="1" applyAlignment="1" applyProtection="1">
      <alignment horizontal="center" vertical="center"/>
      <protection locked="0"/>
    </xf>
    <xf numFmtId="0" fontId="50" fillId="0" borderId="61" xfId="6" applyFont="1" applyBorder="1" applyAlignment="1" applyProtection="1">
      <alignment horizontal="center" vertical="center"/>
      <protection locked="0"/>
    </xf>
    <xf numFmtId="0" fontId="50" fillId="0" borderId="57" xfId="6" applyFont="1" applyBorder="1" applyAlignment="1" applyProtection="1">
      <alignment horizontal="center" vertical="center"/>
      <protection locked="0"/>
    </xf>
    <xf numFmtId="0" fontId="50" fillId="0" borderId="11" xfId="6" applyFont="1" applyBorder="1" applyAlignment="1">
      <alignment horizontal="center" vertical="center"/>
    </xf>
    <xf numFmtId="0" fontId="50" fillId="0" borderId="22" xfId="6" applyFont="1" applyBorder="1" applyAlignment="1">
      <alignment horizontal="center" vertical="center"/>
    </xf>
    <xf numFmtId="0" fontId="50" fillId="0" borderId="20" xfId="6" applyFont="1" applyBorder="1">
      <alignment vertical="center"/>
    </xf>
    <xf numFmtId="0" fontId="50" fillId="0" borderId="21" xfId="6" applyFont="1" applyBorder="1">
      <alignment vertical="center"/>
    </xf>
    <xf numFmtId="0" fontId="50" fillId="0" borderId="13" xfId="6" applyFont="1" applyBorder="1">
      <alignment vertical="center"/>
    </xf>
    <xf numFmtId="0" fontId="50" fillId="0" borderId="23" xfId="6" applyFont="1" applyBorder="1">
      <alignment vertical="center"/>
    </xf>
    <xf numFmtId="0" fontId="32" fillId="0" borderId="0" xfId="7" applyFont="1" applyAlignment="1">
      <alignment horizontal="center" vertical="center"/>
    </xf>
    <xf numFmtId="0" fontId="32" fillId="0" borderId="32" xfId="7" applyFont="1" applyBorder="1" applyAlignment="1">
      <alignment horizontal="center" vertical="center" textRotation="255"/>
    </xf>
    <xf numFmtId="0" fontId="32" fillId="0" borderId="33" xfId="7" applyFont="1" applyBorder="1" applyAlignment="1">
      <alignment horizontal="center" vertical="center" textRotation="255"/>
    </xf>
    <xf numFmtId="0" fontId="32" fillId="0" borderId="31" xfId="7" applyFont="1" applyBorder="1" applyAlignment="1">
      <alignment horizontal="center" vertical="center" textRotation="255"/>
    </xf>
    <xf numFmtId="0" fontId="32" fillId="0" borderId="32" xfId="7" applyFont="1" applyBorder="1" applyAlignment="1">
      <alignment horizontal="center" vertical="center" wrapText="1"/>
    </xf>
    <xf numFmtId="0" fontId="32" fillId="0" borderId="31" xfId="7" applyFont="1" applyBorder="1" applyAlignment="1">
      <alignment horizontal="center" vertical="center" wrapText="1"/>
    </xf>
    <xf numFmtId="49" fontId="36" fillId="6" borderId="11" xfId="7" applyNumberFormat="1" applyFont="1" applyFill="1" applyBorder="1" applyAlignment="1" applyProtection="1">
      <alignment horizontal="center" vertical="center" shrinkToFit="1"/>
      <protection locked="0"/>
    </xf>
    <xf numFmtId="49" fontId="36" fillId="6" borderId="20" xfId="7" applyNumberFormat="1" applyFont="1" applyFill="1" applyBorder="1" applyAlignment="1" applyProtection="1">
      <alignment horizontal="center" vertical="center" shrinkToFit="1"/>
      <protection locked="0"/>
    </xf>
    <xf numFmtId="49" fontId="36" fillId="6" borderId="21" xfId="7" applyNumberFormat="1" applyFont="1" applyFill="1" applyBorder="1" applyAlignment="1" applyProtection="1">
      <alignment horizontal="center" vertical="center" shrinkToFit="1"/>
      <protection locked="0"/>
    </xf>
    <xf numFmtId="49" fontId="36" fillId="6" borderId="22" xfId="7" applyNumberFormat="1" applyFont="1" applyFill="1" applyBorder="1" applyAlignment="1" applyProtection="1">
      <alignment horizontal="center" vertical="center" shrinkToFit="1"/>
      <protection locked="0"/>
    </xf>
    <xf numFmtId="49" fontId="36" fillId="6" borderId="13" xfId="7" applyNumberFormat="1" applyFont="1" applyFill="1" applyBorder="1" applyAlignment="1" applyProtection="1">
      <alignment horizontal="center" vertical="center" shrinkToFit="1"/>
      <protection locked="0"/>
    </xf>
    <xf numFmtId="49" fontId="36" fillId="6" borderId="23" xfId="7" applyNumberFormat="1" applyFont="1" applyFill="1" applyBorder="1" applyAlignment="1" applyProtection="1">
      <alignment horizontal="center" vertical="center" shrinkToFit="1"/>
      <protection locked="0"/>
    </xf>
    <xf numFmtId="0" fontId="36" fillId="6" borderId="11" xfId="7" applyFont="1" applyFill="1" applyBorder="1" applyAlignment="1" applyProtection="1">
      <alignment horizontal="center" vertical="center" shrinkToFit="1"/>
      <protection locked="0"/>
    </xf>
    <xf numFmtId="0" fontId="36" fillId="6" borderId="20" xfId="7" applyFont="1" applyFill="1" applyBorder="1" applyAlignment="1" applyProtection="1">
      <alignment horizontal="center" vertical="center" shrinkToFit="1"/>
      <protection locked="0"/>
    </xf>
    <xf numFmtId="0" fontId="36" fillId="6" borderId="21" xfId="7" applyFont="1" applyFill="1" applyBorder="1" applyAlignment="1" applyProtection="1">
      <alignment horizontal="center" vertical="center" shrinkToFit="1"/>
      <protection locked="0"/>
    </xf>
    <xf numFmtId="0" fontId="36" fillId="6" borderId="22" xfId="7" applyFont="1" applyFill="1" applyBorder="1" applyAlignment="1" applyProtection="1">
      <alignment horizontal="center" vertical="center" shrinkToFit="1"/>
      <protection locked="0"/>
    </xf>
    <xf numFmtId="0" fontId="36" fillId="6" borderId="13" xfId="7" applyFont="1" applyFill="1" applyBorder="1" applyAlignment="1" applyProtection="1">
      <alignment horizontal="center" vertical="center" shrinkToFit="1"/>
      <protection locked="0"/>
    </xf>
    <xf numFmtId="0" fontId="36" fillId="6" borderId="23" xfId="7" applyFont="1" applyFill="1" applyBorder="1" applyAlignment="1" applyProtection="1">
      <alignment horizontal="center" vertical="center" shrinkToFit="1"/>
      <protection locked="0"/>
    </xf>
    <xf numFmtId="0" fontId="33" fillId="0" borderId="0" xfId="7" applyFont="1" applyAlignment="1">
      <alignment horizontal="center" vertical="top"/>
    </xf>
    <xf numFmtId="0" fontId="35" fillId="0" borderId="10" xfId="7" applyFont="1" applyBorder="1" applyAlignment="1">
      <alignment horizontal="center" vertical="center"/>
    </xf>
    <xf numFmtId="0" fontId="35" fillId="0" borderId="25" xfId="7" applyFont="1" applyBorder="1" applyAlignment="1">
      <alignment horizontal="center" vertical="center"/>
    </xf>
    <xf numFmtId="0" fontId="35" fillId="0" borderId="26" xfId="7" applyFont="1" applyBorder="1" applyAlignment="1">
      <alignment horizontal="center" vertical="center"/>
    </xf>
    <xf numFmtId="0" fontId="32" fillId="0" borderId="10" xfId="7" applyFont="1" applyBorder="1" applyAlignment="1">
      <alignment horizontal="center" vertical="center"/>
    </xf>
    <xf numFmtId="0" fontId="33" fillId="0" borderId="0" xfId="7" applyFont="1" applyAlignment="1">
      <alignment horizontal="center" vertical="center"/>
    </xf>
    <xf numFmtId="0" fontId="37" fillId="0" borderId="0" xfId="7" applyFont="1" applyAlignment="1">
      <alignment horizontal="center" vertical="center"/>
    </xf>
    <xf numFmtId="0" fontId="32" fillId="0" borderId="63" xfId="7" applyFont="1" applyBorder="1" applyAlignment="1">
      <alignment horizontal="center" vertical="center"/>
    </xf>
    <xf numFmtId="0" fontId="32" fillId="0" borderId="62" xfId="7" applyFont="1" applyBorder="1" applyAlignment="1">
      <alignment horizontal="center" vertical="center"/>
    </xf>
    <xf numFmtId="0" fontId="32" fillId="0" borderId="59" xfId="7" applyFont="1" applyBorder="1" applyAlignment="1">
      <alignment horizontal="center" vertical="center"/>
    </xf>
    <xf numFmtId="0" fontId="32" fillId="0" borderId="58" xfId="7" applyFont="1" applyBorder="1" applyAlignment="1">
      <alignment horizontal="center" vertical="center"/>
    </xf>
    <xf numFmtId="0" fontId="35" fillId="0" borderId="10" xfId="7" applyFont="1" applyBorder="1" applyAlignment="1">
      <alignment horizontal="right" vertical="center"/>
    </xf>
    <xf numFmtId="0" fontId="50" fillId="0" borderId="25" xfId="6" applyFont="1" applyBorder="1">
      <alignment vertical="center"/>
    </xf>
    <xf numFmtId="0" fontId="50" fillId="0" borderId="24" xfId="6" applyFont="1" applyBorder="1">
      <alignment vertical="center"/>
    </xf>
    <xf numFmtId="0" fontId="50" fillId="0" borderId="26" xfId="6" applyFont="1" applyBorder="1">
      <alignment vertical="center"/>
    </xf>
    <xf numFmtId="0" fontId="50" fillId="0" borderId="24" xfId="6" applyFont="1" applyBorder="1" applyAlignment="1">
      <alignment vertical="center" wrapText="1"/>
    </xf>
    <xf numFmtId="0" fontId="50" fillId="0" borderId="26" xfId="6" applyFont="1" applyBorder="1" applyAlignment="1">
      <alignment vertical="center" wrapText="1"/>
    </xf>
    <xf numFmtId="0" fontId="35" fillId="0" borderId="0" xfId="7" applyFont="1" applyAlignment="1">
      <alignment horizontal="right" vertical="center"/>
    </xf>
    <xf numFmtId="0" fontId="32" fillId="0" borderId="46" xfId="7" applyFont="1" applyBorder="1" applyAlignment="1">
      <alignment horizontal="center" vertical="center"/>
    </xf>
    <xf numFmtId="0" fontId="32" fillId="0" borderId="44" xfId="7" applyFont="1" applyBorder="1" applyAlignment="1">
      <alignment horizontal="center" vertical="center"/>
    </xf>
    <xf numFmtId="0" fontId="32" fillId="0" borderId="45" xfId="7" applyFont="1" applyBorder="1" applyAlignment="1">
      <alignment horizontal="center" vertical="center"/>
    </xf>
    <xf numFmtId="0" fontId="50" fillId="0" borderId="21" xfId="6" applyFont="1" applyBorder="1" applyAlignment="1">
      <alignment vertical="center" wrapText="1"/>
    </xf>
    <xf numFmtId="0" fontId="50" fillId="0" borderId="23" xfId="6" applyFont="1" applyBorder="1" applyAlignment="1">
      <alignment vertical="center" wrapText="1"/>
    </xf>
    <xf numFmtId="0" fontId="49" fillId="0" borderId="13" xfId="6" applyFont="1" applyBorder="1" applyAlignment="1">
      <alignment horizontal="center" vertical="center"/>
    </xf>
    <xf numFmtId="0" fontId="50" fillId="0" borderId="25" xfId="6" applyFont="1" applyBorder="1" applyAlignment="1">
      <alignment horizontal="center" vertical="center"/>
    </xf>
    <xf numFmtId="0" fontId="50" fillId="0" borderId="24" xfId="6" applyFont="1" applyBorder="1" applyAlignment="1">
      <alignment horizontal="center" vertical="center"/>
    </xf>
    <xf numFmtId="0" fontId="50" fillId="0" borderId="26" xfId="6" applyFont="1" applyBorder="1" applyAlignment="1">
      <alignment horizontal="center" vertical="center"/>
    </xf>
    <xf numFmtId="0" fontId="32" fillId="0" borderId="11" xfId="7" applyFont="1" applyBorder="1" applyAlignment="1">
      <alignment horizontal="center" vertical="center"/>
    </xf>
    <xf numFmtId="0" fontId="32" fillId="0" borderId="20" xfId="7" applyFont="1" applyBorder="1" applyAlignment="1">
      <alignment horizontal="center" vertical="center"/>
    </xf>
    <xf numFmtId="0" fontId="32" fillId="0" borderId="21" xfId="7" applyFont="1" applyBorder="1" applyAlignment="1">
      <alignment horizontal="center" vertical="center"/>
    </xf>
    <xf numFmtId="0" fontId="32" fillId="0" borderId="30" xfId="7" applyFont="1" applyBorder="1" applyAlignment="1">
      <alignment horizontal="center" vertical="center"/>
    </xf>
    <xf numFmtId="0" fontId="32" fillId="0" borderId="29" xfId="7" applyFont="1" applyBorder="1" applyAlignment="1">
      <alignment horizontal="center" vertical="center"/>
    </xf>
    <xf numFmtId="0" fontId="32" fillId="0" borderId="22" xfId="7" applyFont="1" applyBorder="1" applyAlignment="1">
      <alignment horizontal="center" vertical="center"/>
    </xf>
    <xf numFmtId="0" fontId="32" fillId="0" borderId="13" xfId="7" applyFont="1" applyBorder="1" applyAlignment="1">
      <alignment horizontal="center" vertical="center"/>
    </xf>
    <xf numFmtId="0" fontId="32" fillId="0" borderId="23" xfId="7" applyFont="1" applyBorder="1" applyAlignment="1">
      <alignment horizontal="center" vertical="center"/>
    </xf>
    <xf numFmtId="0" fontId="50" fillId="0" borderId="32" xfId="6" applyFont="1" applyBorder="1" applyAlignment="1">
      <alignment horizontal="center" vertical="center"/>
    </xf>
    <xf numFmtId="0" fontId="50" fillId="0" borderId="31" xfId="6" applyFont="1" applyBorder="1" applyAlignment="1">
      <alignment horizontal="center" vertical="center"/>
    </xf>
    <xf numFmtId="0" fontId="50" fillId="0" borderId="11" xfId="6" applyFont="1" applyBorder="1">
      <alignment vertical="center"/>
    </xf>
    <xf numFmtId="0" fontId="50" fillId="0" borderId="22" xfId="6" applyFont="1" applyBorder="1">
      <alignment vertical="center"/>
    </xf>
    <xf numFmtId="0" fontId="22" fillId="0" borderId="5" xfId="0" applyFont="1" applyBorder="1">
      <alignment vertical="center"/>
    </xf>
    <xf numFmtId="0" fontId="22" fillId="0" borderId="12" xfId="0" applyFont="1" applyBorder="1">
      <alignment vertical="center"/>
    </xf>
    <xf numFmtId="0" fontId="22" fillId="0" borderId="6" xfId="0" applyFont="1" applyBorder="1">
      <alignment vertical="center"/>
    </xf>
    <xf numFmtId="182" fontId="22" fillId="0" borderId="5" xfId="0" applyNumberFormat="1" applyFont="1" applyBorder="1" applyAlignment="1">
      <alignment horizontal="center" vertical="center" shrinkToFit="1"/>
    </xf>
    <xf numFmtId="182" fontId="22" fillId="0" borderId="12" xfId="0" applyNumberFormat="1" applyFont="1" applyBorder="1" applyAlignment="1">
      <alignment horizontal="center" vertical="center" shrinkToFit="1"/>
    </xf>
    <xf numFmtId="182" fontId="22" fillId="0" borderId="6" xfId="0" applyNumberFormat="1" applyFont="1" applyBorder="1" applyAlignment="1">
      <alignment horizontal="center" vertical="center" shrinkToFit="1"/>
    </xf>
    <xf numFmtId="182" fontId="22" fillId="6" borderId="5" xfId="0" applyNumberFormat="1" applyFont="1" applyFill="1" applyBorder="1" applyAlignment="1" applyProtection="1">
      <alignment horizontal="center" vertical="center" shrinkToFit="1"/>
      <protection locked="0"/>
    </xf>
    <xf numFmtId="182" fontId="22" fillId="6" borderId="12" xfId="0" applyNumberFormat="1" applyFont="1" applyFill="1" applyBorder="1" applyAlignment="1" applyProtection="1">
      <alignment horizontal="center" vertical="center" shrinkToFit="1"/>
      <protection locked="0"/>
    </xf>
    <xf numFmtId="182" fontId="22" fillId="6" borderId="6" xfId="0" applyNumberFormat="1" applyFont="1" applyFill="1" applyBorder="1" applyAlignment="1" applyProtection="1">
      <alignment horizontal="center" vertical="center" shrinkToFit="1"/>
      <protection locked="0"/>
    </xf>
    <xf numFmtId="0" fontId="22" fillId="6" borderId="5" xfId="0" applyFont="1" applyFill="1" applyBorder="1" applyProtection="1">
      <alignment vertical="center"/>
      <protection locked="0"/>
    </xf>
    <xf numFmtId="0" fontId="22" fillId="6" borderId="12" xfId="0" applyFont="1" applyFill="1" applyBorder="1" applyProtection="1">
      <alignment vertical="center"/>
      <protection locked="0"/>
    </xf>
    <xf numFmtId="0" fontId="22" fillId="6" borderId="15" xfId="0" applyFont="1" applyFill="1" applyBorder="1" applyProtection="1">
      <alignment vertical="center"/>
      <protection locked="0"/>
    </xf>
    <xf numFmtId="0" fontId="22" fillId="6" borderId="16" xfId="0" applyFont="1" applyFill="1" applyBorder="1" applyProtection="1">
      <alignment vertical="center"/>
      <protection locked="0"/>
    </xf>
    <xf numFmtId="0" fontId="6" fillId="4" borderId="0" xfId="0" applyFont="1" applyFill="1" applyAlignment="1">
      <alignment horizontal="left" vertical="center"/>
    </xf>
    <xf numFmtId="0" fontId="22" fillId="6" borderId="5" xfId="0" applyFont="1" applyFill="1" applyBorder="1">
      <alignment vertical="center"/>
    </xf>
    <xf numFmtId="0" fontId="22" fillId="6" borderId="12" xfId="0" applyFont="1" applyFill="1" applyBorder="1">
      <alignment vertical="center"/>
    </xf>
    <xf numFmtId="0" fontId="22" fillId="6" borderId="6" xfId="0" applyFont="1" applyFill="1" applyBorder="1">
      <alignment vertical="center"/>
    </xf>
    <xf numFmtId="0" fontId="57" fillId="6" borderId="5" xfId="0" applyFont="1" applyFill="1" applyBorder="1" applyAlignment="1">
      <alignment horizontal="center" vertical="center"/>
    </xf>
    <xf numFmtId="0" fontId="57" fillId="6" borderId="6" xfId="0" applyFont="1" applyFill="1" applyBorder="1" applyAlignment="1">
      <alignment horizontal="center" vertical="center"/>
    </xf>
    <xf numFmtId="38" fontId="22" fillId="6" borderId="5" xfId="2" applyFont="1" applyFill="1" applyBorder="1" applyAlignment="1" applyProtection="1">
      <alignment vertical="center"/>
      <protection locked="0"/>
    </xf>
    <xf numFmtId="38" fontId="22" fillId="6" borderId="12" xfId="2" applyFont="1" applyFill="1" applyBorder="1" applyAlignment="1" applyProtection="1">
      <alignment vertical="center"/>
      <protection locked="0"/>
    </xf>
    <xf numFmtId="38" fontId="22" fillId="6" borderId="6" xfId="2" applyFont="1" applyFill="1" applyBorder="1" applyAlignment="1" applyProtection="1">
      <alignment vertical="center"/>
      <protection locked="0"/>
    </xf>
    <xf numFmtId="0" fontId="57" fillId="0" borderId="0" xfId="0" applyFont="1">
      <alignment vertical="center"/>
    </xf>
    <xf numFmtId="0" fontId="13" fillId="4" borderId="13" xfId="0" applyFont="1" applyFill="1" applyBorder="1" applyAlignment="1">
      <alignment vertical="center" shrinkToFit="1"/>
    </xf>
    <xf numFmtId="0" fontId="22" fillId="6" borderId="6" xfId="0" applyFont="1" applyFill="1" applyBorder="1" applyProtection="1">
      <alignment vertical="center"/>
      <protection locked="0"/>
    </xf>
    <xf numFmtId="0" fontId="6" fillId="4" borderId="24" xfId="0" applyFont="1" applyFill="1" applyBorder="1" applyAlignment="1">
      <alignment horizontal="distributed" vertical="center"/>
    </xf>
    <xf numFmtId="0" fontId="22" fillId="6" borderId="5" xfId="0" applyFont="1" applyFill="1" applyBorder="1" applyAlignment="1" applyProtection="1">
      <alignment horizontal="left" vertical="center"/>
      <protection locked="0"/>
    </xf>
    <xf numFmtId="0" fontId="22" fillId="6" borderId="6" xfId="0" applyFont="1" applyFill="1" applyBorder="1" applyAlignment="1" applyProtection="1">
      <alignment horizontal="left" vertical="center"/>
      <protection locked="0"/>
    </xf>
    <xf numFmtId="0" fontId="6" fillId="4" borderId="32" xfId="0" applyFont="1" applyFill="1" applyBorder="1" applyAlignment="1">
      <alignment horizontal="center" vertical="center" textRotation="255" shrinkToFit="1"/>
    </xf>
    <xf numFmtId="0" fontId="6" fillId="4" borderId="33" xfId="0" applyFont="1" applyFill="1" applyBorder="1" applyAlignment="1">
      <alignment horizontal="center" vertical="center" textRotation="255" shrinkToFit="1"/>
    </xf>
    <xf numFmtId="0" fontId="6" fillId="4" borderId="31" xfId="0" applyFont="1" applyFill="1" applyBorder="1" applyAlignment="1">
      <alignment horizontal="center" vertical="center" textRotation="255" shrinkToFit="1"/>
    </xf>
    <xf numFmtId="0" fontId="13" fillId="4" borderId="20" xfId="0" applyFont="1" applyFill="1" applyBorder="1" applyAlignment="1">
      <alignment vertical="center" shrinkToFit="1"/>
    </xf>
    <xf numFmtId="0" fontId="13" fillId="4" borderId="21" xfId="0" applyFont="1" applyFill="1" applyBorder="1" applyAlignment="1">
      <alignment vertical="center" shrinkToFit="1"/>
    </xf>
    <xf numFmtId="178" fontId="5" fillId="4" borderId="13" xfId="0" applyNumberFormat="1" applyFont="1" applyFill="1" applyBorder="1" applyAlignment="1">
      <alignment horizontal="center" vertical="center" shrinkToFit="1"/>
    </xf>
    <xf numFmtId="0" fontId="13" fillId="4" borderId="22" xfId="0" applyFont="1" applyFill="1" applyBorder="1" applyAlignment="1">
      <alignment horizontal="center" vertical="center" shrinkToFit="1"/>
    </xf>
    <xf numFmtId="0" fontId="13" fillId="4" borderId="13" xfId="0" applyFont="1" applyFill="1" applyBorder="1" applyAlignment="1">
      <alignment horizontal="center" vertical="center" shrinkToFit="1"/>
    </xf>
    <xf numFmtId="0" fontId="6" fillId="4" borderId="25" xfId="0" applyFont="1" applyFill="1" applyBorder="1" applyAlignment="1">
      <alignment vertical="center" shrinkToFit="1"/>
    </xf>
    <xf numFmtId="0" fontId="6" fillId="4" borderId="24" xfId="0" applyFont="1" applyFill="1" applyBorder="1" applyAlignment="1">
      <alignment vertical="center" shrinkToFit="1"/>
    </xf>
    <xf numFmtId="49" fontId="22" fillId="6" borderId="5" xfId="0" applyNumberFormat="1" applyFont="1" applyFill="1" applyBorder="1" applyAlignment="1" applyProtection="1">
      <alignment horizontal="center" vertical="center"/>
      <protection locked="0"/>
    </xf>
    <xf numFmtId="49" fontId="22" fillId="6" borderId="12" xfId="0" applyNumberFormat="1" applyFont="1" applyFill="1" applyBorder="1" applyAlignment="1" applyProtection="1">
      <alignment horizontal="center" vertical="center"/>
      <protection locked="0"/>
    </xf>
    <xf numFmtId="49" fontId="22" fillId="6" borderId="6" xfId="0" applyNumberFormat="1" applyFont="1" applyFill="1" applyBorder="1" applyAlignment="1" applyProtection="1">
      <alignment horizontal="center" vertical="center"/>
      <protection locked="0"/>
    </xf>
    <xf numFmtId="0" fontId="6" fillId="4" borderId="0" xfId="0" applyFont="1" applyFill="1" applyAlignment="1">
      <alignment horizontal="center" vertical="center"/>
    </xf>
    <xf numFmtId="0" fontId="6" fillId="4" borderId="22" xfId="0" applyFont="1" applyFill="1" applyBorder="1" applyAlignment="1">
      <alignment horizontal="distributed" vertical="center"/>
    </xf>
    <xf numFmtId="0" fontId="6" fillId="4" borderId="13" xfId="0" applyFont="1" applyFill="1" applyBorder="1" applyAlignment="1">
      <alignment horizontal="distributed" vertical="center"/>
    </xf>
    <xf numFmtId="0" fontId="6" fillId="4" borderId="23" xfId="0" applyFont="1" applyFill="1" applyBorder="1" applyAlignment="1">
      <alignment horizontal="distributed" vertical="center"/>
    </xf>
    <xf numFmtId="0" fontId="6" fillId="4" borderId="11"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49" fontId="6" fillId="4" borderId="11" xfId="0" applyNumberFormat="1" applyFont="1" applyFill="1" applyBorder="1" applyAlignment="1">
      <alignment horizontal="center" vertical="center"/>
    </xf>
    <xf numFmtId="49" fontId="6" fillId="4" borderId="20" xfId="0" applyNumberFormat="1" applyFont="1" applyFill="1" applyBorder="1" applyAlignment="1">
      <alignment horizontal="center" vertical="center"/>
    </xf>
    <xf numFmtId="49" fontId="6" fillId="4" borderId="21" xfId="0" applyNumberFormat="1" applyFont="1" applyFill="1" applyBorder="1" applyAlignment="1">
      <alignment horizontal="center" vertical="center"/>
    </xf>
    <xf numFmtId="0" fontId="6" fillId="4" borderId="11" xfId="0" applyFont="1" applyFill="1" applyBorder="1" applyAlignment="1">
      <alignment horizontal="distributed" vertical="center"/>
    </xf>
    <xf numFmtId="0" fontId="6" fillId="4" borderId="20" xfId="0" applyFont="1" applyFill="1" applyBorder="1" applyAlignment="1">
      <alignment horizontal="distributed" vertical="center"/>
    </xf>
    <xf numFmtId="0" fontId="6" fillId="4" borderId="21" xfId="0" applyFont="1" applyFill="1" applyBorder="1" applyAlignment="1">
      <alignment horizontal="distributed" vertical="center"/>
    </xf>
    <xf numFmtId="0" fontId="5" fillId="4" borderId="0" xfId="0" applyFont="1" applyFill="1" applyAlignment="1">
      <alignment horizontal="left" vertical="center"/>
    </xf>
    <xf numFmtId="0" fontId="6" fillId="4" borderId="22" xfId="0" applyFont="1" applyFill="1" applyBorder="1" applyAlignment="1">
      <alignment horizontal="center" vertical="center"/>
    </xf>
    <xf numFmtId="0" fontId="6" fillId="4" borderId="13" xfId="0" applyFont="1" applyFill="1" applyBorder="1" applyAlignment="1">
      <alignment horizontal="center" vertical="center"/>
    </xf>
    <xf numFmtId="0" fontId="22" fillId="6" borderId="12" xfId="0" applyFont="1" applyFill="1" applyBorder="1" applyAlignment="1" applyProtection="1">
      <alignment horizontal="left" vertical="center"/>
      <protection locked="0"/>
    </xf>
    <xf numFmtId="0" fontId="6" fillId="4" borderId="25" xfId="0" applyFont="1" applyFill="1" applyBorder="1" applyAlignment="1">
      <alignment horizontal="distributed" vertical="center"/>
    </xf>
    <xf numFmtId="0" fontId="6" fillId="4" borderId="26" xfId="0" applyFont="1" applyFill="1" applyBorder="1" applyAlignment="1">
      <alignment horizontal="distributed" vertical="center"/>
    </xf>
    <xf numFmtId="0" fontId="6" fillId="4" borderId="25" xfId="0" applyFont="1" applyFill="1" applyBorder="1" applyAlignment="1">
      <alignment horizontal="left" vertical="center"/>
    </xf>
    <xf numFmtId="0" fontId="6" fillId="4" borderId="24" xfId="0" applyFont="1" applyFill="1" applyBorder="1" applyAlignment="1">
      <alignment horizontal="left" vertical="center"/>
    </xf>
    <xf numFmtId="0" fontId="6" fillId="4" borderId="26" xfId="0" applyFont="1" applyFill="1" applyBorder="1" applyAlignment="1">
      <alignment horizontal="left" vertical="center"/>
    </xf>
    <xf numFmtId="0" fontId="6" fillId="4" borderId="11" xfId="0" applyFont="1" applyFill="1" applyBorder="1" applyAlignment="1">
      <alignment horizontal="left" vertical="center"/>
    </xf>
    <xf numFmtId="0" fontId="6" fillId="4" borderId="20" xfId="0" applyFont="1" applyFill="1" applyBorder="1" applyAlignment="1">
      <alignment horizontal="left" vertical="center"/>
    </xf>
    <xf numFmtId="0" fontId="6" fillId="4" borderId="21" xfId="0" applyFont="1" applyFill="1" applyBorder="1" applyAlignment="1">
      <alignment horizontal="left" vertical="center"/>
    </xf>
    <xf numFmtId="0" fontId="6" fillId="4" borderId="22" xfId="0" applyFont="1" applyFill="1" applyBorder="1" applyAlignment="1">
      <alignment horizontal="left" vertical="center"/>
    </xf>
    <xf numFmtId="0" fontId="6" fillId="4" borderId="13" xfId="0" applyFont="1" applyFill="1" applyBorder="1" applyAlignment="1">
      <alignment horizontal="left" vertical="center"/>
    </xf>
    <xf numFmtId="0" fontId="6" fillId="4" borderId="23" xfId="0" applyFont="1" applyFill="1" applyBorder="1" applyAlignment="1">
      <alignment horizontal="left" vertical="center"/>
    </xf>
    <xf numFmtId="177" fontId="13" fillId="0" borderId="0" xfId="0" applyNumberFormat="1" applyFont="1" applyAlignment="1">
      <alignment horizontal="center" vertical="center"/>
    </xf>
    <xf numFmtId="0" fontId="52" fillId="4" borderId="11" xfId="0" applyFont="1" applyFill="1" applyBorder="1">
      <alignment vertical="center"/>
    </xf>
    <xf numFmtId="0" fontId="52" fillId="4" borderId="20" xfId="0" applyFont="1" applyFill="1" applyBorder="1">
      <alignment vertical="center"/>
    </xf>
    <xf numFmtId="49" fontId="6" fillId="4" borderId="13" xfId="0" applyNumberFormat="1" applyFont="1" applyFill="1" applyBorder="1" applyAlignment="1">
      <alignment horizontal="center" vertical="center"/>
    </xf>
    <xf numFmtId="0" fontId="13" fillId="4" borderId="0" xfId="0" applyFont="1" applyFill="1" applyAlignment="1">
      <alignment horizontal="center" vertical="center"/>
    </xf>
    <xf numFmtId="0" fontId="6" fillId="4" borderId="0" xfId="0" applyFont="1" applyFill="1" applyAlignment="1">
      <alignment horizontal="right" vertical="center"/>
    </xf>
    <xf numFmtId="178" fontId="9" fillId="4" borderId="0" xfId="0" applyNumberFormat="1" applyFont="1" applyFill="1" applyAlignment="1">
      <alignment horizontal="center" vertical="center" shrinkToFit="1"/>
    </xf>
    <xf numFmtId="182" fontId="22" fillId="6" borderId="5" xfId="0" applyNumberFormat="1" applyFont="1" applyFill="1" applyBorder="1" applyAlignment="1" applyProtection="1">
      <alignment horizontal="center" vertical="center"/>
      <protection locked="0"/>
    </xf>
    <xf numFmtId="182" fontId="22" fillId="6" borderId="12" xfId="0" applyNumberFormat="1" applyFont="1" applyFill="1" applyBorder="1" applyAlignment="1" applyProtection="1">
      <alignment horizontal="center" vertical="center"/>
      <protection locked="0"/>
    </xf>
    <xf numFmtId="182" fontId="22" fillId="6" borderId="6" xfId="0" applyNumberFormat="1" applyFont="1" applyFill="1" applyBorder="1" applyAlignment="1" applyProtection="1">
      <alignment horizontal="center" vertical="center"/>
      <protection locked="0"/>
    </xf>
    <xf numFmtId="49" fontId="22" fillId="6" borderId="17" xfId="0" applyNumberFormat="1" applyFont="1" applyFill="1" applyBorder="1" applyAlignment="1" applyProtection="1">
      <alignment horizontal="left" vertical="center"/>
      <protection locked="0"/>
    </xf>
    <xf numFmtId="49" fontId="22" fillId="6" borderId="0" xfId="0" applyNumberFormat="1" applyFont="1" applyFill="1" applyAlignment="1" applyProtection="1">
      <alignment horizontal="left" vertical="center"/>
      <protection locked="0"/>
    </xf>
    <xf numFmtId="49" fontId="22" fillId="6" borderId="18" xfId="0" applyNumberFormat="1" applyFont="1" applyFill="1" applyBorder="1" applyAlignment="1" applyProtection="1">
      <alignment horizontal="left" vertical="center"/>
      <protection locked="0"/>
    </xf>
    <xf numFmtId="0" fontId="6" fillId="4" borderId="0" xfId="0" applyFont="1" applyFill="1" applyAlignment="1">
      <alignment horizontal="distributed" vertical="center"/>
    </xf>
    <xf numFmtId="49" fontId="22" fillId="6" borderId="14" xfId="0" applyNumberFormat="1" applyFont="1" applyFill="1" applyBorder="1" applyProtection="1">
      <alignment vertical="center"/>
      <protection locked="0"/>
    </xf>
    <xf numFmtId="49" fontId="22" fillId="6" borderId="15" xfId="0" applyNumberFormat="1" applyFont="1" applyFill="1" applyBorder="1" applyProtection="1">
      <alignment vertical="center"/>
      <protection locked="0"/>
    </xf>
    <xf numFmtId="49" fontId="22" fillId="6" borderId="16" xfId="0" applyNumberFormat="1" applyFont="1" applyFill="1" applyBorder="1" applyProtection="1">
      <alignment vertical="center"/>
      <protection locked="0"/>
    </xf>
    <xf numFmtId="49" fontId="22" fillId="6" borderId="17" xfId="0" applyNumberFormat="1" applyFont="1" applyFill="1" applyBorder="1" applyProtection="1">
      <alignment vertical="center"/>
      <protection locked="0"/>
    </xf>
    <xf numFmtId="49" fontId="22" fillId="6" borderId="0" xfId="0" applyNumberFormat="1" applyFont="1" applyFill="1" applyProtection="1">
      <alignment vertical="center"/>
      <protection locked="0"/>
    </xf>
    <xf numFmtId="49" fontId="22" fillId="6" borderId="18" xfId="0" applyNumberFormat="1" applyFont="1" applyFill="1" applyBorder="1" applyProtection="1">
      <alignment vertical="center"/>
      <protection locked="0"/>
    </xf>
    <xf numFmtId="49" fontId="22" fillId="6" borderId="27" xfId="0" applyNumberFormat="1" applyFont="1" applyFill="1" applyBorder="1" applyProtection="1">
      <alignment vertical="center"/>
      <protection locked="0"/>
    </xf>
    <xf numFmtId="49" fontId="22" fillId="6" borderId="19" xfId="0" applyNumberFormat="1" applyFont="1" applyFill="1" applyBorder="1" applyProtection="1">
      <alignment vertical="center"/>
      <protection locked="0"/>
    </xf>
    <xf numFmtId="49" fontId="22" fillId="6" borderId="28" xfId="0" applyNumberFormat="1" applyFont="1" applyFill="1" applyBorder="1" applyProtection="1">
      <alignment vertical="center"/>
      <protection locked="0"/>
    </xf>
    <xf numFmtId="0" fontId="6" fillId="4" borderId="0" xfId="0" applyFont="1" applyFill="1" applyAlignment="1">
      <alignment vertical="center" shrinkToFit="1"/>
    </xf>
    <xf numFmtId="178" fontId="11" fillId="4" borderId="0" xfId="0" applyNumberFormat="1" applyFont="1" applyFill="1" applyAlignment="1">
      <alignment horizontal="left" vertical="center"/>
    </xf>
    <xf numFmtId="0" fontId="11" fillId="4" borderId="0" xfId="0" applyFont="1" applyFill="1" applyAlignment="1">
      <alignment horizontal="left" vertical="center"/>
    </xf>
    <xf numFmtId="49" fontId="22" fillId="6" borderId="27" xfId="0" applyNumberFormat="1" applyFont="1" applyFill="1" applyBorder="1" applyAlignment="1" applyProtection="1">
      <alignment horizontal="left" vertical="center"/>
      <protection locked="0"/>
    </xf>
    <xf numFmtId="49" fontId="22" fillId="6" borderId="19" xfId="0" applyNumberFormat="1" applyFont="1" applyFill="1" applyBorder="1" applyAlignment="1" applyProtection="1">
      <alignment horizontal="left" vertical="center"/>
      <protection locked="0"/>
    </xf>
    <xf numFmtId="49" fontId="22" fillId="6" borderId="28" xfId="0" applyNumberFormat="1" applyFont="1" applyFill="1" applyBorder="1" applyAlignment="1" applyProtection="1">
      <alignment horizontal="left" vertical="center"/>
      <protection locked="0"/>
    </xf>
    <xf numFmtId="0" fontId="10" fillId="4" borderId="0" xfId="0" applyFont="1" applyFill="1" applyAlignment="1">
      <alignment vertical="center" shrinkToFit="1"/>
    </xf>
    <xf numFmtId="49" fontId="11" fillId="4" borderId="0" xfId="0" applyNumberFormat="1" applyFont="1" applyFill="1" applyAlignment="1">
      <alignment vertical="center" shrinkToFit="1"/>
    </xf>
    <xf numFmtId="178" fontId="11" fillId="4" borderId="0" xfId="0" applyNumberFormat="1" applyFont="1" applyFill="1" applyAlignment="1">
      <alignment vertical="center" shrinkToFit="1"/>
    </xf>
    <xf numFmtId="0" fontId="13" fillId="4" borderId="0" xfId="0" applyFont="1" applyFill="1" applyAlignment="1">
      <alignment horizontal="left" vertical="center"/>
    </xf>
    <xf numFmtId="0" fontId="6" fillId="4" borderId="0" xfId="0" applyFont="1" applyFill="1" applyAlignment="1">
      <alignment horizontal="distributed"/>
    </xf>
    <xf numFmtId="49" fontId="22" fillId="6" borderId="14" xfId="0" applyNumberFormat="1" applyFont="1" applyFill="1" applyBorder="1" applyAlignment="1" applyProtection="1">
      <alignment vertical="center" wrapText="1"/>
      <protection locked="0"/>
    </xf>
    <xf numFmtId="49" fontId="22" fillId="6" borderId="15" xfId="0" applyNumberFormat="1" applyFont="1" applyFill="1" applyBorder="1" applyAlignment="1" applyProtection="1">
      <alignment vertical="center" wrapText="1"/>
      <protection locked="0"/>
    </xf>
    <xf numFmtId="49" fontId="22" fillId="6" borderId="16" xfId="0" applyNumberFormat="1" applyFont="1" applyFill="1" applyBorder="1" applyAlignment="1" applyProtection="1">
      <alignment vertical="center" wrapText="1"/>
      <protection locked="0"/>
    </xf>
    <xf numFmtId="49" fontId="22" fillId="6" borderId="27" xfId="0" applyNumberFormat="1" applyFont="1" applyFill="1" applyBorder="1" applyAlignment="1" applyProtection="1">
      <alignment vertical="center" wrapText="1"/>
      <protection locked="0"/>
    </xf>
    <xf numFmtId="49" fontId="22" fillId="6" borderId="19" xfId="0" applyNumberFormat="1" applyFont="1" applyFill="1" applyBorder="1" applyAlignment="1" applyProtection="1">
      <alignment vertical="center" wrapText="1"/>
      <protection locked="0"/>
    </xf>
    <xf numFmtId="49" fontId="22" fillId="6" borderId="28" xfId="0" applyNumberFormat="1" applyFont="1" applyFill="1" applyBorder="1" applyAlignment="1" applyProtection="1">
      <alignment vertical="center" wrapText="1"/>
      <protection locked="0"/>
    </xf>
    <xf numFmtId="0" fontId="6" fillId="4" borderId="0" xfId="0" applyFont="1" applyFill="1" applyAlignment="1">
      <alignment horizontal="distributed" vertical="top"/>
    </xf>
    <xf numFmtId="0" fontId="9" fillId="4" borderId="0" xfId="0" applyFont="1" applyFill="1" applyAlignment="1">
      <alignment horizontal="left" vertical="top"/>
    </xf>
    <xf numFmtId="178" fontId="13" fillId="4" borderId="0" xfId="0" applyNumberFormat="1" applyFont="1" applyFill="1" applyAlignment="1">
      <alignment horizontal="distributed" vertical="center"/>
    </xf>
    <xf numFmtId="0" fontId="57" fillId="0" borderId="5" xfId="0" applyFont="1" applyBorder="1">
      <alignment vertical="center"/>
    </xf>
    <xf numFmtId="0" fontId="57" fillId="0" borderId="12" xfId="0" applyFont="1" applyBorder="1">
      <alignment vertical="center"/>
    </xf>
    <xf numFmtId="0" fontId="57" fillId="0" borderId="6" xfId="0" applyFont="1" applyBorder="1">
      <alignment vertical="center"/>
    </xf>
    <xf numFmtId="49" fontId="22" fillId="6" borderId="5" xfId="0" applyNumberFormat="1" applyFont="1" applyFill="1" applyBorder="1" applyProtection="1">
      <alignment vertical="center"/>
      <protection locked="0"/>
    </xf>
    <xf numFmtId="49" fontId="22" fillId="6" borderId="12" xfId="0" applyNumberFormat="1" applyFont="1" applyFill="1" applyBorder="1" applyProtection="1">
      <alignment vertical="center"/>
      <protection locked="0"/>
    </xf>
    <xf numFmtId="49" fontId="22" fillId="6" borderId="6" xfId="0" applyNumberFormat="1" applyFont="1" applyFill="1" applyBorder="1" applyProtection="1">
      <alignment vertical="center"/>
      <protection locked="0"/>
    </xf>
    <xf numFmtId="178" fontId="54" fillId="4" borderId="0" xfId="0" applyNumberFormat="1" applyFont="1" applyFill="1" applyAlignment="1">
      <alignment vertical="center" shrinkToFit="1"/>
    </xf>
    <xf numFmtId="0" fontId="11" fillId="4" borderId="0" xfId="0" applyFont="1" applyFill="1" applyAlignment="1">
      <alignment vertical="center" wrapText="1"/>
    </xf>
    <xf numFmtId="178" fontId="11" fillId="4" borderId="0" xfId="0" applyNumberFormat="1" applyFont="1" applyFill="1" applyAlignment="1">
      <alignment horizontal="center" vertical="center"/>
    </xf>
    <xf numFmtId="0" fontId="6" fillId="4" borderId="19" xfId="0" applyFont="1" applyFill="1" applyBorder="1" applyAlignment="1">
      <alignment horizontal="center" vertical="center"/>
    </xf>
    <xf numFmtId="0" fontId="27" fillId="4" borderId="0" xfId="0" applyFont="1" applyFill="1" applyAlignment="1">
      <alignment horizontal="center" vertical="center"/>
    </xf>
    <xf numFmtId="0" fontId="9" fillId="4" borderId="0" xfId="0" applyFont="1" applyFill="1" applyAlignment="1">
      <alignment horizontal="left" vertical="center"/>
    </xf>
    <xf numFmtId="0" fontId="6" fillId="4" borderId="25" xfId="0" applyFont="1" applyFill="1" applyBorder="1" applyAlignment="1">
      <alignment horizontal="center" vertical="center"/>
    </xf>
    <xf numFmtId="0" fontId="6" fillId="4" borderId="24" xfId="0" applyFont="1" applyFill="1" applyBorder="1" applyAlignment="1">
      <alignment horizontal="center" vertical="center"/>
    </xf>
    <xf numFmtId="0" fontId="22" fillId="6" borderId="5" xfId="0" applyFont="1" applyFill="1" applyBorder="1" applyAlignment="1">
      <alignment horizontal="left" vertical="center"/>
    </xf>
    <xf numFmtId="0" fontId="22" fillId="6" borderId="6" xfId="0" applyFont="1" applyFill="1" applyBorder="1" applyAlignment="1">
      <alignment horizontal="left" vertical="center"/>
    </xf>
    <xf numFmtId="49" fontId="22" fillId="6" borderId="5" xfId="0" applyNumberFormat="1" applyFont="1" applyFill="1" applyBorder="1" applyAlignment="1">
      <alignment horizontal="center" vertical="center"/>
    </xf>
    <xf numFmtId="49" fontId="22" fillId="6" borderId="12" xfId="0" applyNumberFormat="1" applyFont="1" applyFill="1" applyBorder="1" applyAlignment="1">
      <alignment horizontal="center" vertical="center"/>
    </xf>
    <xf numFmtId="49" fontId="22" fillId="6" borderId="6" xfId="0" applyNumberFormat="1" applyFont="1" applyFill="1" applyBorder="1" applyAlignment="1">
      <alignment horizontal="center" vertical="center"/>
    </xf>
    <xf numFmtId="49" fontId="6" fillId="4" borderId="24" xfId="0" applyNumberFormat="1" applyFont="1" applyFill="1" applyBorder="1" applyAlignment="1">
      <alignment horizontal="distributed" vertical="center"/>
    </xf>
    <xf numFmtId="49" fontId="6" fillId="4" borderId="0" xfId="0" applyNumberFormat="1" applyFont="1" applyFill="1" applyAlignment="1">
      <alignment horizontal="center" vertical="center"/>
    </xf>
    <xf numFmtId="0" fontId="13" fillId="4" borderId="25" xfId="0" applyFont="1" applyFill="1" applyBorder="1" applyAlignment="1">
      <alignment horizontal="center" vertical="center"/>
    </xf>
    <xf numFmtId="0" fontId="13" fillId="4" borderId="26" xfId="0" applyFont="1" applyFill="1" applyBorder="1" applyAlignment="1">
      <alignment horizontal="center" vertical="center"/>
    </xf>
    <xf numFmtId="49" fontId="6" fillId="4" borderId="25" xfId="0" applyNumberFormat="1" applyFont="1" applyFill="1" applyBorder="1" applyAlignment="1">
      <alignment horizontal="distributed" vertical="center"/>
    </xf>
    <xf numFmtId="49" fontId="6" fillId="4" borderId="26" xfId="0" applyNumberFormat="1" applyFont="1" applyFill="1" applyBorder="1" applyAlignment="1">
      <alignment horizontal="distributed" vertical="center"/>
    </xf>
    <xf numFmtId="179" fontId="22" fillId="6" borderId="27" xfId="0" applyNumberFormat="1" applyFont="1" applyFill="1" applyBorder="1" applyAlignment="1" applyProtection="1">
      <alignment horizontal="center" vertical="center"/>
      <protection locked="0"/>
    </xf>
    <xf numFmtId="179" fontId="22" fillId="6" borderId="19" xfId="0" applyNumberFormat="1" applyFont="1" applyFill="1" applyBorder="1" applyAlignment="1" applyProtection="1">
      <alignment horizontal="center" vertical="center"/>
      <protection locked="0"/>
    </xf>
    <xf numFmtId="179" fontId="22" fillId="6" borderId="28" xfId="0" applyNumberFormat="1" applyFont="1" applyFill="1" applyBorder="1" applyAlignment="1" applyProtection="1">
      <alignment horizontal="center" vertical="center"/>
      <protection locked="0"/>
    </xf>
    <xf numFmtId="49" fontId="65" fillId="4" borderId="15" xfId="0" applyNumberFormat="1" applyFont="1" applyFill="1" applyBorder="1" applyAlignment="1">
      <alignment horizontal="right" vertical="center"/>
    </xf>
    <xf numFmtId="49" fontId="6" fillId="4" borderId="22" xfId="0" applyNumberFormat="1" applyFont="1" applyFill="1" applyBorder="1" applyAlignment="1">
      <alignment horizontal="center" vertical="center"/>
    </xf>
    <xf numFmtId="49" fontId="6" fillId="4" borderId="20" xfId="0" applyNumberFormat="1" applyFont="1" applyFill="1" applyBorder="1" applyAlignment="1">
      <alignment horizontal="distributed" vertical="center"/>
    </xf>
    <xf numFmtId="49" fontId="6" fillId="4" borderId="13" xfId="0" applyNumberFormat="1" applyFont="1" applyFill="1" applyBorder="1" applyAlignment="1">
      <alignment horizontal="distributed" vertical="center"/>
    </xf>
    <xf numFmtId="49" fontId="6" fillId="4" borderId="23" xfId="0" applyNumberFormat="1" applyFont="1" applyFill="1" applyBorder="1" applyAlignment="1">
      <alignment horizontal="center" vertical="center"/>
    </xf>
    <xf numFmtId="0" fontId="22" fillId="6" borderId="5" xfId="0" applyFont="1" applyFill="1" applyBorder="1" applyAlignment="1" applyProtection="1">
      <alignment horizontal="center" vertical="center"/>
      <protection locked="0"/>
    </xf>
    <xf numFmtId="0" fontId="22" fillId="6" borderId="6" xfId="0" applyFont="1" applyFill="1" applyBorder="1" applyAlignment="1" applyProtection="1">
      <alignment horizontal="center" vertical="center"/>
      <protection locked="0"/>
    </xf>
    <xf numFmtId="49" fontId="6" fillId="4" borderId="25" xfId="0" applyNumberFormat="1" applyFont="1" applyFill="1" applyBorder="1" applyAlignment="1">
      <alignment horizontal="center" vertical="center" shrinkToFit="1"/>
    </xf>
    <xf numFmtId="49" fontId="6" fillId="4" borderId="24" xfId="0" applyNumberFormat="1" applyFont="1" applyFill="1" applyBorder="1" applyAlignment="1">
      <alignment horizontal="center" vertical="center" shrinkToFit="1"/>
    </xf>
    <xf numFmtId="49" fontId="6" fillId="4" borderId="26" xfId="0" applyNumberFormat="1" applyFont="1" applyFill="1" applyBorder="1" applyAlignment="1">
      <alignment horizontal="center" vertical="center" shrinkToFit="1"/>
    </xf>
    <xf numFmtId="0" fontId="0" fillId="4" borderId="0" xfId="0" applyFill="1" applyAlignment="1">
      <alignment horizontal="center" vertical="center"/>
    </xf>
    <xf numFmtId="0" fontId="13" fillId="4" borderId="0" xfId="0" applyFont="1" applyFill="1" applyAlignment="1">
      <alignment horizontal="center" vertical="center" shrinkToFit="1"/>
    </xf>
    <xf numFmtId="0" fontId="0" fillId="4" borderId="0" xfId="0" applyFill="1">
      <alignment vertical="center"/>
    </xf>
    <xf numFmtId="0" fontId="6" fillId="4" borderId="0" xfId="0" applyFont="1" applyFill="1" applyAlignment="1">
      <alignment horizontal="center" vertical="center" shrinkToFit="1"/>
    </xf>
    <xf numFmtId="0" fontId="0" fillId="4" borderId="0" xfId="0" applyFill="1" applyAlignment="1">
      <alignment vertical="center" shrinkToFit="1"/>
    </xf>
    <xf numFmtId="49" fontId="22" fillId="6" borderId="14" xfId="0" applyNumberFormat="1" applyFont="1" applyFill="1" applyBorder="1" applyAlignment="1" applyProtection="1">
      <alignment horizontal="center" vertical="center"/>
      <protection locked="0"/>
    </xf>
    <xf numFmtId="49" fontId="22" fillId="6" borderId="15" xfId="0" applyNumberFormat="1" applyFont="1" applyFill="1" applyBorder="1" applyAlignment="1" applyProtection="1">
      <alignment horizontal="center" vertical="center"/>
      <protection locked="0"/>
    </xf>
    <xf numFmtId="49" fontId="22" fillId="6" borderId="16" xfId="0" applyNumberFormat="1" applyFont="1" applyFill="1" applyBorder="1" applyAlignment="1" applyProtection="1">
      <alignment horizontal="center" vertical="center"/>
      <protection locked="0"/>
    </xf>
    <xf numFmtId="0" fontId="56" fillId="4" borderId="17" xfId="0" applyFont="1" applyFill="1" applyBorder="1" applyAlignment="1">
      <alignment horizontal="right" vertical="center"/>
    </xf>
    <xf numFmtId="0" fontId="56" fillId="4" borderId="0" xfId="0" applyFont="1" applyFill="1" applyAlignment="1">
      <alignment horizontal="right" vertical="center"/>
    </xf>
    <xf numFmtId="0" fontId="22" fillId="4" borderId="5" xfId="0" applyFont="1" applyFill="1" applyBorder="1" applyAlignment="1">
      <alignment horizontal="center" vertical="center"/>
    </xf>
    <xf numFmtId="0" fontId="22" fillId="4" borderId="12" xfId="0" applyFont="1" applyFill="1" applyBorder="1" applyAlignment="1">
      <alignment horizontal="center" vertical="center"/>
    </xf>
    <xf numFmtId="0" fontId="22" fillId="4" borderId="6" xfId="0" applyFont="1" applyFill="1" applyBorder="1" applyAlignment="1">
      <alignment horizontal="center" vertical="center"/>
    </xf>
    <xf numFmtId="0" fontId="22" fillId="6" borderId="14" xfId="0" applyFont="1" applyFill="1" applyBorder="1">
      <alignment vertical="center"/>
    </xf>
    <xf numFmtId="0" fontId="22" fillId="6" borderId="15" xfId="0" applyFont="1" applyFill="1" applyBorder="1">
      <alignment vertical="center"/>
    </xf>
    <xf numFmtId="0" fontId="22" fillId="6" borderId="16" xfId="0" applyFont="1" applyFill="1" applyBorder="1">
      <alignment vertical="center"/>
    </xf>
    <xf numFmtId="0" fontId="13" fillId="4" borderId="11" xfId="0" applyFont="1" applyFill="1" applyBorder="1" applyAlignment="1">
      <alignment horizontal="left" vertical="center" wrapText="1"/>
    </xf>
    <xf numFmtId="0" fontId="13" fillId="4" borderId="20" xfId="0" applyFont="1" applyFill="1" applyBorder="1" applyAlignment="1">
      <alignment horizontal="left" vertical="center" wrapText="1"/>
    </xf>
    <xf numFmtId="0" fontId="13" fillId="4" borderId="21" xfId="0" applyFont="1" applyFill="1" applyBorder="1" applyAlignment="1">
      <alignment horizontal="left" vertical="center" wrapText="1"/>
    </xf>
    <xf numFmtId="0" fontId="13" fillId="4" borderId="22"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13" fillId="4" borderId="23" xfId="0" applyFont="1" applyFill="1" applyBorder="1" applyAlignment="1">
      <alignment horizontal="left" vertical="center" wrapText="1"/>
    </xf>
    <xf numFmtId="49" fontId="22" fillId="6" borderId="14" xfId="0" applyNumberFormat="1" applyFont="1" applyFill="1" applyBorder="1" applyAlignment="1">
      <alignment vertical="center" wrapText="1"/>
    </xf>
    <xf numFmtId="49" fontId="22" fillId="6" borderId="15" xfId="0" applyNumberFormat="1" applyFont="1" applyFill="1" applyBorder="1" applyAlignment="1">
      <alignment vertical="center" wrapText="1"/>
    </xf>
    <xf numFmtId="49" fontId="22" fillId="6" borderId="16" xfId="0" applyNumberFormat="1" applyFont="1" applyFill="1" applyBorder="1" applyAlignment="1">
      <alignment vertical="center" wrapText="1"/>
    </xf>
    <xf numFmtId="49" fontId="22" fillId="6" borderId="27" xfId="0" applyNumberFormat="1" applyFont="1" applyFill="1" applyBorder="1" applyAlignment="1">
      <alignment vertical="center" wrapText="1"/>
    </xf>
    <xf numFmtId="49" fontId="22" fillId="6" borderId="19" xfId="0" applyNumberFormat="1" applyFont="1" applyFill="1" applyBorder="1" applyAlignment="1">
      <alignment vertical="center" wrapText="1"/>
    </xf>
    <xf numFmtId="49" fontId="22" fillId="6" borderId="28" xfId="0" applyNumberFormat="1" applyFont="1" applyFill="1" applyBorder="1" applyAlignment="1">
      <alignment vertical="center" wrapText="1"/>
    </xf>
    <xf numFmtId="49" fontId="6" fillId="4" borderId="25" xfId="0" applyNumberFormat="1" applyFont="1" applyFill="1" applyBorder="1" applyAlignment="1">
      <alignment horizontal="center" vertical="center"/>
    </xf>
    <xf numFmtId="49" fontId="6" fillId="4" borderId="24" xfId="0" applyNumberFormat="1" applyFont="1" applyFill="1" applyBorder="1" applyAlignment="1">
      <alignment horizontal="center" vertical="center"/>
    </xf>
    <xf numFmtId="49" fontId="6" fillId="4" borderId="26" xfId="0" applyNumberFormat="1" applyFont="1" applyFill="1" applyBorder="1" applyAlignment="1">
      <alignment horizontal="center" vertical="center"/>
    </xf>
    <xf numFmtId="49" fontId="6" fillId="4" borderId="0" xfId="0" applyNumberFormat="1" applyFont="1" applyFill="1" applyAlignment="1">
      <alignment horizontal="left" vertical="center"/>
    </xf>
    <xf numFmtId="0" fontId="13" fillId="4" borderId="25" xfId="0" applyFont="1" applyFill="1" applyBorder="1">
      <alignment vertical="center"/>
    </xf>
    <xf numFmtId="0" fontId="13" fillId="4" borderId="24" xfId="0" applyFont="1" applyFill="1" applyBorder="1">
      <alignment vertical="center"/>
    </xf>
    <xf numFmtId="0" fontId="13" fillId="4" borderId="26" xfId="0" applyFont="1" applyFill="1" applyBorder="1">
      <alignment vertical="center"/>
    </xf>
    <xf numFmtId="0" fontId="22" fillId="6" borderId="14" xfId="0" applyFont="1" applyFill="1" applyBorder="1" applyProtection="1">
      <alignment vertical="center"/>
      <protection locked="0"/>
    </xf>
    <xf numFmtId="49" fontId="6" fillId="4" borderId="29" xfId="0" applyNumberFormat="1" applyFont="1" applyFill="1" applyBorder="1" applyAlignment="1">
      <alignment horizontal="left" vertical="center"/>
    </xf>
    <xf numFmtId="0" fontId="6" fillId="4" borderId="30" xfId="0" applyFont="1" applyFill="1" applyBorder="1" applyAlignment="1">
      <alignment horizontal="center" vertical="center"/>
    </xf>
    <xf numFmtId="0" fontId="6" fillId="4" borderId="29" xfId="0" applyFont="1" applyFill="1" applyBorder="1" applyAlignment="1">
      <alignment horizontal="center" vertical="center"/>
    </xf>
    <xf numFmtId="0" fontId="6" fillId="4" borderId="30" xfId="0" applyFont="1" applyFill="1" applyBorder="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6" fillId="4" borderId="29" xfId="0" applyFont="1" applyFill="1" applyBorder="1" applyAlignment="1" applyProtection="1">
      <alignment horizontal="center" vertical="center"/>
      <protection locked="0"/>
    </xf>
    <xf numFmtId="0" fontId="6" fillId="4" borderId="22" xfId="0" applyFont="1" applyFill="1" applyBorder="1" applyAlignment="1" applyProtection="1">
      <alignment horizontal="center" vertical="center"/>
      <protection locked="0"/>
    </xf>
    <xf numFmtId="0" fontId="6" fillId="4" borderId="13" xfId="0" applyFont="1" applyFill="1" applyBorder="1" applyAlignment="1" applyProtection="1">
      <alignment horizontal="center" vertical="center"/>
      <protection locked="0"/>
    </xf>
    <xf numFmtId="0" fontId="6" fillId="4" borderId="23" xfId="0" applyFont="1" applyFill="1" applyBorder="1" applyAlignment="1" applyProtection="1">
      <alignment horizontal="center" vertical="center"/>
      <protection locked="0"/>
    </xf>
    <xf numFmtId="0" fontId="11" fillId="4" borderId="11" xfId="0" applyFont="1" applyFill="1" applyBorder="1" applyAlignment="1">
      <alignment horizontal="center"/>
    </xf>
    <xf numFmtId="0" fontId="11" fillId="4" borderId="20" xfId="0" applyFont="1" applyFill="1" applyBorder="1" applyAlignment="1">
      <alignment horizontal="center"/>
    </xf>
    <xf numFmtId="0" fontId="11" fillId="4" borderId="21" xfId="0" applyFont="1" applyFill="1" applyBorder="1" applyAlignment="1">
      <alignment horizontal="center"/>
    </xf>
    <xf numFmtId="0" fontId="11" fillId="4" borderId="30" xfId="0" applyFont="1" applyFill="1" applyBorder="1" applyAlignment="1">
      <alignment horizontal="center"/>
    </xf>
    <xf numFmtId="0" fontId="11" fillId="4" borderId="0" xfId="0" applyFont="1" applyFill="1" applyAlignment="1">
      <alignment horizontal="center"/>
    </xf>
    <xf numFmtId="0" fontId="11" fillId="4" borderId="29" xfId="0" applyFont="1" applyFill="1" applyBorder="1" applyAlignment="1">
      <alignment horizontal="center"/>
    </xf>
    <xf numFmtId="3" fontId="35" fillId="0" borderId="50" xfId="0" applyNumberFormat="1" applyFont="1" applyBorder="1" applyAlignment="1">
      <alignment horizontal="center" vertical="center" shrinkToFit="1"/>
    </xf>
    <xf numFmtId="3" fontId="35" fillId="0" borderId="51" xfId="0" applyNumberFormat="1" applyFont="1" applyBorder="1" applyAlignment="1">
      <alignment horizontal="center" vertical="center" shrinkToFit="1"/>
    </xf>
    <xf numFmtId="3" fontId="35" fillId="0" borderId="48" xfId="0" applyNumberFormat="1" applyFont="1" applyBorder="1" applyAlignment="1">
      <alignment horizontal="center" vertical="center" shrinkToFit="1"/>
    </xf>
    <xf numFmtId="3" fontId="35" fillId="0" borderId="49" xfId="0" applyNumberFormat="1" applyFont="1" applyBorder="1" applyAlignment="1">
      <alignment horizontal="center" vertical="center" shrinkToFit="1"/>
    </xf>
    <xf numFmtId="0" fontId="6" fillId="0" borderId="31"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3" fontId="35" fillId="0" borderId="52" xfId="0" applyNumberFormat="1" applyFont="1" applyBorder="1" applyAlignment="1">
      <alignment vertical="center" shrinkToFit="1"/>
    </xf>
    <xf numFmtId="3" fontId="35" fillId="0" borderId="53" xfId="0" applyNumberFormat="1" applyFont="1" applyBorder="1" applyAlignment="1">
      <alignment vertical="center" shrinkToFit="1"/>
    </xf>
    <xf numFmtId="3" fontId="35" fillId="0" borderId="22" xfId="0" applyNumberFormat="1" applyFont="1" applyBorder="1" applyAlignment="1">
      <alignment vertical="center" shrinkToFit="1"/>
    </xf>
    <xf numFmtId="3" fontId="35" fillId="0" borderId="23" xfId="0" applyNumberFormat="1" applyFont="1" applyBorder="1" applyAlignment="1">
      <alignment vertical="center" shrinkToFit="1"/>
    </xf>
    <xf numFmtId="3" fontId="35" fillId="0" borderId="11" xfId="0" applyNumberFormat="1" applyFont="1" applyBorder="1" applyAlignment="1">
      <alignment vertical="center" shrinkToFit="1"/>
    </xf>
    <xf numFmtId="3" fontId="35" fillId="0" borderId="21" xfId="0" applyNumberFormat="1" applyFont="1" applyBorder="1" applyAlignment="1">
      <alignment vertical="center" shrinkToFit="1"/>
    </xf>
    <xf numFmtId="0" fontId="6" fillId="0" borderId="11"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3" fontId="35" fillId="0" borderId="10" xfId="0" applyNumberFormat="1" applyFont="1" applyBorder="1" applyAlignment="1">
      <alignment horizontal="right" vertical="center" shrinkToFit="1"/>
    </xf>
    <xf numFmtId="182" fontId="10" fillId="6" borderId="5" xfId="0" applyNumberFormat="1" applyFont="1" applyFill="1" applyBorder="1" applyAlignment="1">
      <alignment horizontal="center" vertical="center"/>
    </xf>
    <xf numFmtId="182" fontId="10" fillId="6" borderId="6" xfId="0" applyNumberFormat="1" applyFont="1" applyFill="1" applyBorder="1" applyAlignment="1">
      <alignment horizontal="center" vertical="center"/>
    </xf>
    <xf numFmtId="0" fontId="6" fillId="0" borderId="0" xfId="0" applyFont="1" applyAlignment="1">
      <alignment horizontal="left" vertical="center" wrapText="1"/>
    </xf>
    <xf numFmtId="3" fontId="35" fillId="6" borderId="11" xfId="0" applyNumberFormat="1" applyFont="1" applyFill="1" applyBorder="1" applyAlignment="1" applyProtection="1">
      <alignment vertical="center" shrinkToFit="1"/>
      <protection locked="0"/>
    </xf>
    <xf numFmtId="3" fontId="35" fillId="6" borderId="21" xfId="0" applyNumberFormat="1" applyFont="1" applyFill="1" applyBorder="1" applyAlignment="1" applyProtection="1">
      <alignment vertical="center" shrinkToFit="1"/>
      <protection locked="0"/>
    </xf>
    <xf numFmtId="3" fontId="35" fillId="6" borderId="37" xfId="0" applyNumberFormat="1" applyFont="1" applyFill="1" applyBorder="1" applyAlignment="1" applyProtection="1">
      <alignment vertical="center" shrinkToFit="1"/>
      <protection locked="0"/>
    </xf>
    <xf numFmtId="3" fontId="35" fillId="6" borderId="35" xfId="0" applyNumberFormat="1" applyFont="1" applyFill="1" applyBorder="1" applyAlignment="1" applyProtection="1">
      <alignment vertical="center" shrinkToFit="1"/>
      <protection locked="0"/>
    </xf>
    <xf numFmtId="3" fontId="35" fillId="6" borderId="30" xfId="0" applyNumberFormat="1" applyFont="1" applyFill="1" applyBorder="1" applyAlignment="1" applyProtection="1">
      <alignment vertical="center" shrinkToFit="1"/>
      <protection locked="0"/>
    </xf>
    <xf numFmtId="3" fontId="35" fillId="6" borderId="29" xfId="0" applyNumberFormat="1" applyFont="1" applyFill="1" applyBorder="1" applyAlignment="1" applyProtection="1">
      <alignment vertical="center" shrinkToFit="1"/>
      <protection locked="0"/>
    </xf>
    <xf numFmtId="3" fontId="35" fillId="6" borderId="22" xfId="0" applyNumberFormat="1" applyFont="1" applyFill="1" applyBorder="1" applyAlignment="1" applyProtection="1">
      <alignment vertical="center" shrinkToFit="1"/>
      <protection locked="0"/>
    </xf>
    <xf numFmtId="3" fontId="35" fillId="6" borderId="23" xfId="0" applyNumberFormat="1" applyFont="1" applyFill="1" applyBorder="1" applyAlignment="1" applyProtection="1">
      <alignment vertical="center" shrinkToFit="1"/>
      <protection locked="0"/>
    </xf>
    <xf numFmtId="3" fontId="35" fillId="6" borderId="10" xfId="0" applyNumberFormat="1" applyFont="1" applyFill="1" applyBorder="1" applyAlignment="1" applyProtection="1">
      <alignment vertical="center" shrinkToFit="1"/>
      <protection locked="0"/>
    </xf>
    <xf numFmtId="3" fontId="35" fillId="6" borderId="50" xfId="0" applyNumberFormat="1" applyFont="1" applyFill="1" applyBorder="1" applyAlignment="1" applyProtection="1">
      <alignment vertical="center" shrinkToFit="1"/>
      <protection locked="0"/>
    </xf>
    <xf numFmtId="3" fontId="35" fillId="6" borderId="51" xfId="0" applyNumberFormat="1" applyFont="1" applyFill="1" applyBorder="1" applyAlignment="1" applyProtection="1">
      <alignment vertical="center" shrinkToFit="1"/>
      <protection locked="0"/>
    </xf>
    <xf numFmtId="3" fontId="35" fillId="6" borderId="48" xfId="0" applyNumberFormat="1" applyFont="1" applyFill="1" applyBorder="1" applyAlignment="1" applyProtection="1">
      <alignment vertical="center" shrinkToFit="1"/>
      <protection locked="0"/>
    </xf>
    <xf numFmtId="3" fontId="35" fillId="6" borderId="49" xfId="0" applyNumberFormat="1" applyFont="1" applyFill="1" applyBorder="1" applyAlignment="1" applyProtection="1">
      <alignment vertical="center" shrinkToFit="1"/>
      <protection locked="0"/>
    </xf>
    <xf numFmtId="0" fontId="6" fillId="0" borderId="37"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0" xfId="0" applyFont="1" applyBorder="1" applyAlignment="1">
      <alignment horizontal="center" vertical="center" textRotation="255" wrapText="1"/>
    </xf>
    <xf numFmtId="0" fontId="6" fillId="0" borderId="56" xfId="0" applyFont="1" applyBorder="1" applyAlignment="1">
      <alignment horizontal="center" vertical="center" textRotation="255"/>
    </xf>
    <xf numFmtId="0" fontId="6" fillId="0" borderId="11" xfId="0" applyFont="1" applyBorder="1" applyAlignment="1">
      <alignment horizontal="center" vertical="center"/>
    </xf>
    <xf numFmtId="0" fontId="6" fillId="0" borderId="21" xfId="0" applyFont="1" applyBorder="1" applyAlignment="1">
      <alignment horizontal="center" vertical="center"/>
    </xf>
    <xf numFmtId="0" fontId="13" fillId="0" borderId="11" xfId="0" applyFont="1" applyBorder="1" applyAlignment="1">
      <alignment vertical="center" wrapText="1"/>
    </xf>
    <xf numFmtId="0" fontId="13" fillId="0" borderId="20" xfId="0" applyFont="1" applyBorder="1" applyAlignment="1">
      <alignment vertical="center" wrapText="1"/>
    </xf>
    <xf numFmtId="0" fontId="13" fillId="0" borderId="21" xfId="0" applyFont="1" applyBorder="1" applyAlignment="1">
      <alignment vertical="center" wrapText="1"/>
    </xf>
    <xf numFmtId="0" fontId="13" fillId="0" borderId="22" xfId="0" applyFont="1" applyBorder="1" applyAlignment="1">
      <alignment vertical="center" wrapText="1"/>
    </xf>
    <xf numFmtId="0" fontId="13" fillId="0" borderId="13" xfId="0" applyFont="1" applyBorder="1" applyAlignment="1">
      <alignment vertical="center" wrapText="1"/>
    </xf>
    <xf numFmtId="0" fontId="13" fillId="0" borderId="23" xfId="0" applyFont="1" applyBorder="1" applyAlignment="1">
      <alignment vertical="center" wrapText="1"/>
    </xf>
    <xf numFmtId="0" fontId="13" fillId="0" borderId="32" xfId="0" applyFont="1" applyBorder="1" applyAlignment="1">
      <alignment horizontal="center" vertical="center"/>
    </xf>
    <xf numFmtId="0" fontId="13" fillId="0" borderId="31" xfId="0" applyFont="1" applyBorder="1" applyAlignment="1">
      <alignment horizontal="center" vertical="center"/>
    </xf>
    <xf numFmtId="0" fontId="6" fillId="0" borderId="32" xfId="0" applyFont="1" applyBorder="1" applyAlignment="1">
      <alignment horizontal="right" vertical="center"/>
    </xf>
    <xf numFmtId="0" fontId="6" fillId="0" borderId="32" xfId="0" applyFont="1" applyBorder="1" applyAlignment="1">
      <alignment horizontal="center" vertical="center"/>
    </xf>
    <xf numFmtId="0" fontId="6" fillId="0" borderId="31" xfId="0" applyFont="1" applyBorder="1" applyAlignment="1">
      <alignment horizontal="center" vertical="center"/>
    </xf>
    <xf numFmtId="3" fontId="35" fillId="6" borderId="25" xfId="0" applyNumberFormat="1" applyFont="1" applyFill="1" applyBorder="1" applyAlignment="1" applyProtection="1">
      <alignment vertical="center" shrinkToFit="1"/>
      <protection locked="0"/>
    </xf>
    <xf numFmtId="0" fontId="6" fillId="0" borderId="31" xfId="0" applyFont="1" applyBorder="1" applyAlignment="1">
      <alignment horizontal="left" vertical="center"/>
    </xf>
    <xf numFmtId="176" fontId="35" fillId="6" borderId="25" xfId="0" applyNumberFormat="1" applyFont="1" applyFill="1" applyBorder="1" applyAlignment="1" applyProtection="1">
      <alignment horizontal="center" vertical="center" shrinkToFit="1"/>
      <protection locked="0"/>
    </xf>
    <xf numFmtId="176" fontId="35" fillId="6" borderId="24" xfId="0" applyNumberFormat="1" applyFont="1" applyFill="1" applyBorder="1" applyAlignment="1" applyProtection="1">
      <alignment horizontal="center" vertical="center" shrinkToFit="1"/>
      <protection locked="0"/>
    </xf>
    <xf numFmtId="176" fontId="35" fillId="6" borderId="26" xfId="0" applyNumberFormat="1" applyFont="1" applyFill="1" applyBorder="1" applyAlignment="1" applyProtection="1">
      <alignment horizontal="center" vertical="center" shrinkToFit="1"/>
      <protection locked="0"/>
    </xf>
    <xf numFmtId="178" fontId="13" fillId="0" borderId="30" xfId="0" applyNumberFormat="1" applyFont="1" applyBorder="1" applyAlignment="1" applyProtection="1">
      <alignment horizontal="center" vertical="center" shrinkToFit="1"/>
      <protection locked="0"/>
    </xf>
    <xf numFmtId="178" fontId="13" fillId="0" borderId="0" xfId="0" applyNumberFormat="1" applyFont="1" applyAlignment="1" applyProtection="1">
      <alignment horizontal="center" vertical="center" shrinkToFit="1"/>
      <protection locked="0"/>
    </xf>
    <xf numFmtId="0" fontId="6" fillId="0" borderId="13"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right" vertical="center"/>
    </xf>
    <xf numFmtId="0" fontId="13"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6" fillId="0" borderId="10" xfId="0" applyFont="1" applyBorder="1" applyAlignment="1">
      <alignment horizontal="center" vertical="center"/>
    </xf>
    <xf numFmtId="176" fontId="35" fillId="0" borderId="25" xfId="0" applyNumberFormat="1" applyFont="1" applyBorder="1" applyAlignment="1" applyProtection="1">
      <alignment horizontal="center" vertical="center" shrinkToFit="1"/>
      <protection locked="0"/>
    </xf>
    <xf numFmtId="176" fontId="35" fillId="0" borderId="24" xfId="0" applyNumberFormat="1" applyFont="1" applyBorder="1" applyAlignment="1" applyProtection="1">
      <alignment horizontal="center" vertical="center" shrinkToFit="1"/>
      <protection locked="0"/>
    </xf>
    <xf numFmtId="176" fontId="35" fillId="0" borderId="26" xfId="0" applyNumberFormat="1" applyFont="1" applyBorder="1" applyAlignment="1" applyProtection="1">
      <alignment horizontal="center" vertical="center" shrinkToFit="1"/>
      <protection locked="0"/>
    </xf>
    <xf numFmtId="0" fontId="6" fillId="0" borderId="20" xfId="0" applyFont="1" applyBorder="1" applyAlignment="1">
      <alignment horizontal="center" vertical="center"/>
    </xf>
    <xf numFmtId="0" fontId="6" fillId="0" borderId="13" xfId="0" applyFont="1" applyBorder="1" applyAlignment="1">
      <alignment horizontal="center" vertical="center"/>
    </xf>
    <xf numFmtId="178" fontId="9" fillId="6" borderId="25" xfId="0" applyNumberFormat="1" applyFont="1" applyFill="1" applyBorder="1" applyAlignment="1" applyProtection="1">
      <alignment horizontal="center" vertical="center" shrinkToFit="1"/>
      <protection locked="0"/>
    </xf>
    <xf numFmtId="178" fontId="9" fillId="6" borderId="24" xfId="0" applyNumberFormat="1" applyFont="1" applyFill="1" applyBorder="1" applyAlignment="1" applyProtection="1">
      <alignment horizontal="center" vertical="center" shrinkToFit="1"/>
      <protection locked="0"/>
    </xf>
    <xf numFmtId="178" fontId="9" fillId="6" borderId="26" xfId="0" applyNumberFormat="1" applyFont="1" applyFill="1" applyBorder="1" applyAlignment="1" applyProtection="1">
      <alignment horizontal="center" vertical="center" shrinkToFit="1"/>
      <protection locked="0"/>
    </xf>
    <xf numFmtId="178" fontId="13" fillId="0" borderId="25" xfId="0" applyNumberFormat="1" applyFont="1" applyBorder="1" applyAlignment="1" applyProtection="1">
      <alignment horizontal="center" vertical="center" shrinkToFit="1"/>
      <protection locked="0"/>
    </xf>
    <xf numFmtId="178" fontId="13" fillId="0" borderId="24" xfId="0" applyNumberFormat="1" applyFont="1" applyBorder="1" applyAlignment="1" applyProtection="1">
      <alignment horizontal="center" vertical="center" shrinkToFit="1"/>
      <protection locked="0"/>
    </xf>
    <xf numFmtId="178" fontId="13" fillId="0" borderId="26" xfId="0" applyNumberFormat="1" applyFont="1" applyBorder="1" applyAlignment="1" applyProtection="1">
      <alignment horizontal="center" vertical="center" shrinkToFit="1"/>
      <protection locked="0"/>
    </xf>
    <xf numFmtId="178" fontId="13" fillId="0" borderId="11" xfId="0" applyNumberFormat="1" applyFont="1" applyBorder="1" applyAlignment="1" applyProtection="1">
      <alignment horizontal="center" vertical="center" shrinkToFit="1"/>
      <protection locked="0"/>
    </xf>
    <xf numFmtId="178" fontId="13" fillId="0" borderId="20" xfId="0" applyNumberFormat="1" applyFont="1" applyBorder="1" applyAlignment="1" applyProtection="1">
      <alignment horizontal="center" vertical="center" shrinkToFit="1"/>
      <protection locked="0"/>
    </xf>
    <xf numFmtId="176" fontId="35" fillId="6" borderId="10" xfId="0" applyNumberFormat="1" applyFont="1" applyFill="1" applyBorder="1" applyAlignment="1" applyProtection="1">
      <alignment horizontal="center" vertical="center" shrinkToFit="1"/>
      <protection locked="0"/>
    </xf>
    <xf numFmtId="3" fontId="35" fillId="6" borderId="25" xfId="0" applyNumberFormat="1" applyFont="1" applyFill="1" applyBorder="1" applyAlignment="1">
      <alignment horizontal="right" vertical="center"/>
    </xf>
    <xf numFmtId="3" fontId="35" fillId="6" borderId="26" xfId="0" applyNumberFormat="1" applyFont="1" applyFill="1" applyBorder="1" applyAlignment="1">
      <alignment horizontal="right" vertical="center"/>
    </xf>
    <xf numFmtId="3" fontId="35" fillId="6" borderId="76" xfId="0" applyNumberFormat="1" applyFont="1" applyFill="1" applyBorder="1" applyAlignment="1">
      <alignment horizontal="right" vertical="center"/>
    </xf>
    <xf numFmtId="3" fontId="35" fillId="6" borderId="55" xfId="0" applyNumberFormat="1" applyFont="1" applyFill="1" applyBorder="1" applyAlignment="1">
      <alignment horizontal="right" vertical="center"/>
    </xf>
    <xf numFmtId="3" fontId="35" fillId="0" borderId="77" xfId="0" applyNumberFormat="1" applyFont="1" applyBorder="1" applyAlignment="1">
      <alignment horizontal="right" vertical="center"/>
    </xf>
    <xf numFmtId="3" fontId="35" fillId="0" borderId="54" xfId="0" applyNumberFormat="1" applyFont="1" applyBorder="1" applyAlignment="1">
      <alignment horizontal="right" vertical="center"/>
    </xf>
    <xf numFmtId="0" fontId="6" fillId="0" borderId="56" xfId="0" applyFont="1" applyBorder="1" applyAlignment="1">
      <alignment horizontal="center" vertical="center" textRotation="255" wrapText="1"/>
    </xf>
    <xf numFmtId="3" fontId="35" fillId="6" borderId="22" xfId="0" applyNumberFormat="1" applyFont="1" applyFill="1" applyBorder="1" applyAlignment="1">
      <alignment horizontal="right" vertical="center"/>
    </xf>
    <xf numFmtId="3" fontId="35" fillId="6" borderId="23" xfId="0" applyNumberFormat="1" applyFont="1" applyFill="1" applyBorder="1" applyAlignment="1">
      <alignment horizontal="right" vertical="center"/>
    </xf>
    <xf numFmtId="3" fontId="35" fillId="0" borderId="25" xfId="0" applyNumberFormat="1" applyFont="1" applyBorder="1" applyAlignment="1">
      <alignment horizontal="right" vertical="center"/>
    </xf>
    <xf numFmtId="3" fontId="35" fillId="0" borderId="26" xfId="0" applyNumberFormat="1" applyFont="1" applyBorder="1" applyAlignment="1">
      <alignment horizontal="right" vertical="center"/>
    </xf>
    <xf numFmtId="0" fontId="6" fillId="0" borderId="32" xfId="0" applyFont="1" applyBorder="1" applyAlignment="1">
      <alignment horizontal="center" vertical="center" textRotation="255"/>
    </xf>
    <xf numFmtId="3" fontId="35" fillId="0" borderId="11" xfId="0" applyNumberFormat="1" applyFont="1" applyBorder="1" applyAlignment="1">
      <alignment horizontal="right" vertical="center"/>
    </xf>
    <xf numFmtId="3" fontId="35" fillId="0" borderId="21" xfId="0" applyNumberFormat="1" applyFont="1" applyBorder="1" applyAlignment="1">
      <alignment horizontal="right" vertical="center"/>
    </xf>
    <xf numFmtId="0" fontId="13" fillId="0" borderId="21" xfId="0" applyFont="1" applyBorder="1" applyAlignment="1">
      <alignment horizontal="center" vertical="center"/>
    </xf>
    <xf numFmtId="0" fontId="13" fillId="0" borderId="23" xfId="0" applyFont="1" applyBorder="1" applyAlignment="1">
      <alignment horizontal="center" vertical="center"/>
    </xf>
    <xf numFmtId="0" fontId="6" fillId="0" borderId="32" xfId="0" applyFont="1" applyBorder="1" applyAlignment="1">
      <alignment horizontal="right"/>
    </xf>
    <xf numFmtId="0" fontId="6" fillId="0" borderId="11" xfId="0" applyFont="1" applyBorder="1" applyAlignment="1">
      <alignment horizontal="right"/>
    </xf>
    <xf numFmtId="0" fontId="6" fillId="0" borderId="31" xfId="0" applyFont="1" applyBorder="1" applyAlignment="1">
      <alignment horizontal="left" vertical="top"/>
    </xf>
    <xf numFmtId="0" fontId="6" fillId="0" borderId="22" xfId="0" applyFont="1" applyBorder="1" applyAlignment="1">
      <alignment horizontal="left" vertical="top"/>
    </xf>
    <xf numFmtId="0" fontId="13" fillId="4" borderId="0" xfId="0" applyFont="1" applyFill="1">
      <alignment vertical="center"/>
    </xf>
    <xf numFmtId="0" fontId="10" fillId="4" borderId="0" xfId="0" applyFont="1" applyFill="1" applyAlignment="1">
      <alignment vertical="center" wrapText="1"/>
    </xf>
    <xf numFmtId="0" fontId="9" fillId="4" borderId="0" xfId="0" applyFont="1" applyFill="1" applyAlignment="1">
      <alignment horizontal="right" vertical="center"/>
    </xf>
    <xf numFmtId="0" fontId="14" fillId="4" borderId="0" xfId="0" applyFont="1" applyFill="1" applyAlignment="1">
      <alignment horizontal="right" vertical="center"/>
    </xf>
    <xf numFmtId="0" fontId="10" fillId="4" borderId="0" xfId="0" applyFont="1" applyFill="1" applyAlignment="1">
      <alignment horizontal="center" vertical="center"/>
    </xf>
    <xf numFmtId="0" fontId="11" fillId="4" borderId="11" xfId="0" applyFont="1" applyFill="1" applyBorder="1" applyAlignment="1">
      <alignment horizontal="center" vertical="center"/>
    </xf>
    <xf numFmtId="0" fontId="11" fillId="4" borderId="20" xfId="0" applyFont="1" applyFill="1" applyBorder="1" applyAlignment="1">
      <alignment horizontal="center" vertical="center"/>
    </xf>
    <xf numFmtId="0" fontId="11" fillId="4" borderId="21" xfId="0" applyFont="1" applyFill="1" applyBorder="1" applyAlignment="1">
      <alignment horizontal="center" vertical="center"/>
    </xf>
    <xf numFmtId="0" fontId="11" fillId="4" borderId="30" xfId="0" applyFont="1" applyFill="1" applyBorder="1" applyAlignment="1">
      <alignment horizontal="center" vertical="center"/>
    </xf>
    <xf numFmtId="0" fontId="11" fillId="4" borderId="0" xfId="0" applyFont="1" applyFill="1" applyAlignment="1">
      <alignment horizontal="center" vertical="center"/>
    </xf>
    <xf numFmtId="0" fontId="11" fillId="4" borderId="29" xfId="0" applyFont="1" applyFill="1" applyBorder="1" applyAlignment="1">
      <alignment horizontal="center" vertical="center"/>
    </xf>
    <xf numFmtId="0" fontId="13" fillId="4" borderId="0" xfId="0" applyFont="1" applyFill="1" applyAlignment="1">
      <alignment horizontal="center" vertical="distributed"/>
    </xf>
    <xf numFmtId="0" fontId="13" fillId="4" borderId="0" xfId="0" applyFont="1" applyFill="1" applyAlignment="1">
      <alignment horizontal="center" vertical="distributed" wrapText="1"/>
    </xf>
    <xf numFmtId="0" fontId="13" fillId="4" borderId="30" xfId="0" applyFont="1" applyFill="1" applyBorder="1" applyAlignment="1">
      <alignment horizontal="center" vertical="center"/>
    </xf>
    <xf numFmtId="0" fontId="13" fillId="4" borderId="29" xfId="0" applyFont="1" applyFill="1" applyBorder="1" applyAlignment="1">
      <alignment horizontal="center" vertical="center"/>
    </xf>
    <xf numFmtId="0" fontId="13" fillId="4" borderId="0" xfId="0" applyFont="1" applyFill="1" applyAlignment="1">
      <alignment horizontal="distributed" vertical="center"/>
    </xf>
    <xf numFmtId="0" fontId="13" fillId="4" borderId="0" xfId="0" applyFont="1" applyFill="1" applyAlignment="1">
      <alignment vertical="center" wrapText="1"/>
    </xf>
    <xf numFmtId="0" fontId="13" fillId="6" borderId="5" xfId="0" applyFont="1" applyFill="1" applyBorder="1" applyAlignment="1" applyProtection="1">
      <alignment horizontal="center" vertical="center"/>
      <protection locked="0"/>
    </xf>
    <xf numFmtId="0" fontId="13" fillId="6" borderId="12" xfId="0" applyFont="1" applyFill="1" applyBorder="1" applyAlignment="1" applyProtection="1">
      <alignment horizontal="center" vertical="center"/>
      <protection locked="0"/>
    </xf>
    <xf numFmtId="0" fontId="13" fillId="6" borderId="6" xfId="0" applyFont="1" applyFill="1" applyBorder="1" applyAlignment="1" applyProtection="1">
      <alignment horizontal="center" vertical="center"/>
      <protection locked="0"/>
    </xf>
    <xf numFmtId="0" fontId="11" fillId="4" borderId="13" xfId="0" applyFont="1" applyFill="1" applyBorder="1" applyAlignment="1">
      <alignment horizontal="center" vertical="center"/>
    </xf>
    <xf numFmtId="0" fontId="22" fillId="4" borderId="14" xfId="0" applyFont="1" applyFill="1" applyBorder="1" applyAlignment="1">
      <alignment horizontal="center" vertical="center" shrinkToFit="1"/>
    </xf>
    <xf numFmtId="0" fontId="22" fillId="4" borderId="16" xfId="0" applyFont="1" applyFill="1" applyBorder="1" applyAlignment="1">
      <alignment horizontal="center" vertical="center" shrinkToFit="1"/>
    </xf>
    <xf numFmtId="49" fontId="6" fillId="4" borderId="25" xfId="0" applyNumberFormat="1" applyFont="1" applyFill="1" applyBorder="1" applyAlignment="1">
      <alignment horizontal="distributed" vertical="center" shrinkToFit="1"/>
    </xf>
    <xf numFmtId="49" fontId="6" fillId="4" borderId="24" xfId="0" applyNumberFormat="1" applyFont="1" applyFill="1" applyBorder="1" applyAlignment="1">
      <alignment horizontal="distributed" vertical="center" shrinkToFit="1"/>
    </xf>
    <xf numFmtId="49" fontId="6" fillId="4" borderId="26" xfId="0" applyNumberFormat="1" applyFont="1" applyFill="1" applyBorder="1" applyAlignment="1">
      <alignment horizontal="distributed" vertical="center" shrinkToFit="1"/>
    </xf>
    <xf numFmtId="49" fontId="6" fillId="4" borderId="11" xfId="0" applyNumberFormat="1" applyFont="1" applyFill="1" applyBorder="1" applyAlignment="1">
      <alignment horizontal="distributed" vertical="center"/>
    </xf>
    <xf numFmtId="49" fontId="6" fillId="4" borderId="22" xfId="0" applyNumberFormat="1" applyFont="1" applyFill="1" applyBorder="1" applyAlignment="1">
      <alignment horizontal="distributed" vertical="center"/>
    </xf>
    <xf numFmtId="0" fontId="13" fillId="4" borderId="25" xfId="0" applyFont="1" applyFill="1" applyBorder="1" applyAlignment="1">
      <alignment horizontal="distributed" vertical="center"/>
    </xf>
    <xf numFmtId="0" fontId="13" fillId="4" borderId="24" xfId="0" applyFont="1" applyFill="1" applyBorder="1" applyAlignment="1">
      <alignment horizontal="distributed" vertical="center"/>
    </xf>
    <xf numFmtId="0" fontId="13" fillId="4" borderId="26" xfId="0" applyFont="1" applyFill="1" applyBorder="1" applyAlignment="1">
      <alignment horizontal="distributed" vertical="center"/>
    </xf>
    <xf numFmtId="0" fontId="6" fillId="4" borderId="5" xfId="0" applyFont="1" applyFill="1" applyBorder="1" applyAlignment="1">
      <alignment horizontal="distributed" vertical="center"/>
    </xf>
    <xf numFmtId="0" fontId="6" fillId="4" borderId="12" xfId="0" applyFont="1" applyFill="1" applyBorder="1" applyAlignment="1">
      <alignment horizontal="distributed" vertical="center"/>
    </xf>
    <xf numFmtId="0" fontId="6" fillId="4" borderId="6" xfId="0" applyFont="1" applyFill="1" applyBorder="1" applyAlignment="1">
      <alignment horizontal="distributed" vertical="center"/>
    </xf>
    <xf numFmtId="0" fontId="22" fillId="6" borderId="14" xfId="0" applyFont="1" applyFill="1" applyBorder="1" applyAlignment="1" applyProtection="1">
      <alignment horizontal="left" vertical="center"/>
      <protection locked="0"/>
    </xf>
    <xf numFmtId="0" fontId="22" fillId="6" borderId="16" xfId="0" applyFont="1" applyFill="1" applyBorder="1" applyAlignment="1" applyProtection="1">
      <alignment horizontal="left" vertical="center"/>
      <protection locked="0"/>
    </xf>
    <xf numFmtId="49" fontId="6" fillId="4" borderId="20" xfId="0" applyNumberFormat="1" applyFont="1" applyFill="1" applyBorder="1" applyAlignment="1">
      <alignment horizontal="distributed" vertical="center" shrinkToFit="1"/>
    </xf>
    <xf numFmtId="38" fontId="13" fillId="4" borderId="11" xfId="2" applyFont="1" applyFill="1" applyBorder="1" applyAlignment="1" applyProtection="1">
      <alignment vertical="center"/>
    </xf>
    <xf numFmtId="38" fontId="13" fillId="4" borderId="20" xfId="2" applyFont="1" applyFill="1" applyBorder="1" applyAlignment="1" applyProtection="1">
      <alignment vertical="center"/>
    </xf>
    <xf numFmtId="0" fontId="13" fillId="4" borderId="11" xfId="0" applyFont="1" applyFill="1" applyBorder="1" applyAlignment="1">
      <alignment horizontal="center" vertical="center" shrinkToFit="1"/>
    </xf>
    <xf numFmtId="0" fontId="13" fillId="4" borderId="20" xfId="0" applyFont="1" applyFill="1" applyBorder="1" applyAlignment="1">
      <alignment horizontal="center" vertical="center" shrinkToFit="1"/>
    </xf>
    <xf numFmtId="0" fontId="13" fillId="4" borderId="21" xfId="0" applyFont="1" applyFill="1" applyBorder="1" applyAlignment="1">
      <alignment horizontal="center" vertical="center" shrinkToFit="1"/>
    </xf>
    <xf numFmtId="0" fontId="13" fillId="4" borderId="23" xfId="0" applyFont="1" applyFill="1" applyBorder="1" applyAlignment="1">
      <alignment horizontal="center" vertical="center" shrinkToFit="1"/>
    </xf>
    <xf numFmtId="0" fontId="13" fillId="4" borderId="11" xfId="0" applyFont="1" applyFill="1" applyBorder="1" applyAlignment="1">
      <alignment horizontal="right" vertical="center" shrinkToFit="1"/>
    </xf>
    <xf numFmtId="0" fontId="13" fillId="4" borderId="20" xfId="0" applyFont="1" applyFill="1" applyBorder="1" applyAlignment="1">
      <alignment horizontal="right" vertical="center" shrinkToFit="1"/>
    </xf>
    <xf numFmtId="0" fontId="13" fillId="4" borderId="22" xfId="0" applyFont="1" applyFill="1" applyBorder="1" applyAlignment="1">
      <alignment horizontal="right" vertical="center" shrinkToFit="1"/>
    </xf>
    <xf numFmtId="0" fontId="13" fillId="4" borderId="13" xfId="0" applyFont="1" applyFill="1" applyBorder="1" applyAlignment="1">
      <alignment horizontal="right" vertical="center" shrinkToFit="1"/>
    </xf>
    <xf numFmtId="38" fontId="22" fillId="6" borderId="5" xfId="2" applyFont="1" applyFill="1" applyBorder="1" applyAlignment="1" applyProtection="1">
      <alignment horizontal="center" vertical="center"/>
      <protection locked="0"/>
    </xf>
    <xf numFmtId="38" fontId="22" fillId="6" borderId="12" xfId="2" applyFont="1" applyFill="1" applyBorder="1" applyAlignment="1" applyProtection="1">
      <alignment horizontal="center" vertical="center"/>
      <protection locked="0"/>
    </xf>
    <xf numFmtId="38" fontId="22" fillId="6" borderId="6" xfId="2" applyFont="1" applyFill="1" applyBorder="1" applyAlignment="1" applyProtection="1">
      <alignment horizontal="center" vertical="center"/>
      <protection locked="0"/>
    </xf>
    <xf numFmtId="49" fontId="6" fillId="4" borderId="13" xfId="0" applyNumberFormat="1" applyFont="1" applyFill="1" applyBorder="1" applyAlignment="1">
      <alignment horizontal="distributed" vertical="center" shrinkToFit="1"/>
    </xf>
    <xf numFmtId="38" fontId="13" fillId="4" borderId="22" xfId="0" applyNumberFormat="1" applyFont="1" applyFill="1" applyBorder="1" applyAlignment="1">
      <alignment horizontal="center" vertical="center"/>
    </xf>
    <xf numFmtId="38" fontId="13" fillId="4" borderId="13" xfId="0" applyNumberFormat="1" applyFont="1" applyFill="1" applyBorder="1" applyAlignment="1">
      <alignment horizontal="center" vertical="center"/>
    </xf>
    <xf numFmtId="0" fontId="22" fillId="4" borderId="5" xfId="0" applyFont="1" applyFill="1" applyBorder="1" applyAlignment="1">
      <alignment horizontal="center" vertical="center" shrinkToFit="1"/>
    </xf>
    <xf numFmtId="0" fontId="22" fillId="4" borderId="6" xfId="0" applyFont="1" applyFill="1" applyBorder="1" applyAlignment="1">
      <alignment horizontal="center" vertical="center" shrinkToFit="1"/>
    </xf>
    <xf numFmtId="0" fontId="56" fillId="4" borderId="0" xfId="0" applyFont="1" applyFill="1" applyAlignment="1">
      <alignment horizontal="center" vertical="center" wrapText="1"/>
    </xf>
    <xf numFmtId="0" fontId="56" fillId="4" borderId="0" xfId="0" applyFont="1" applyFill="1" applyAlignment="1">
      <alignment horizontal="center" vertical="center"/>
    </xf>
    <xf numFmtId="0" fontId="56" fillId="4" borderId="18" xfId="0" applyFont="1" applyFill="1" applyBorder="1" applyAlignment="1">
      <alignment horizontal="center" vertical="center"/>
    </xf>
    <xf numFmtId="0" fontId="6" fillId="4" borderId="0" xfId="0" applyFont="1" applyFill="1" applyAlignment="1">
      <alignment horizontal="center"/>
    </xf>
    <xf numFmtId="0" fontId="13" fillId="4" borderId="20" xfId="0" applyFont="1" applyFill="1" applyBorder="1" applyAlignment="1">
      <alignment horizontal="center"/>
    </xf>
    <xf numFmtId="0" fontId="13" fillId="4" borderId="13" xfId="0" applyFont="1" applyFill="1" applyBorder="1" applyAlignment="1">
      <alignment horizontal="center"/>
    </xf>
    <xf numFmtId="0" fontId="6" fillId="4" borderId="20" xfId="0" applyFont="1" applyFill="1" applyBorder="1" applyAlignment="1">
      <alignment horizontal="center"/>
    </xf>
    <xf numFmtId="0" fontId="6" fillId="4" borderId="20" xfId="0" applyFont="1" applyFill="1" applyBorder="1" applyAlignment="1">
      <alignment horizontal="center" shrinkToFit="1"/>
    </xf>
    <xf numFmtId="0" fontId="6" fillId="4" borderId="0" xfId="0" applyFont="1" applyFill="1" applyAlignment="1">
      <alignment horizontal="center" shrinkToFit="1"/>
    </xf>
    <xf numFmtId="0" fontId="13" fillId="4" borderId="24" xfId="0" applyFont="1" applyFill="1" applyBorder="1" applyAlignment="1">
      <alignment horizontal="left" vertical="center" shrinkToFit="1"/>
    </xf>
    <xf numFmtId="0" fontId="13" fillId="4" borderId="26" xfId="0" applyFont="1" applyFill="1" applyBorder="1" applyAlignment="1">
      <alignment horizontal="left" vertical="center" shrinkToFit="1"/>
    </xf>
    <xf numFmtId="0" fontId="13" fillId="4" borderId="20" xfId="0" applyFont="1" applyFill="1" applyBorder="1" applyAlignment="1">
      <alignment horizontal="left" vertical="center" shrinkToFit="1"/>
    </xf>
    <xf numFmtId="0" fontId="13" fillId="4" borderId="21" xfId="0" applyFont="1" applyFill="1" applyBorder="1" applyAlignment="1">
      <alignment horizontal="left" vertical="center" shrinkToFit="1"/>
    </xf>
    <xf numFmtId="0" fontId="56" fillId="4" borderId="0" xfId="0" applyFont="1" applyFill="1" applyAlignment="1">
      <alignment horizontal="center" wrapText="1"/>
    </xf>
    <xf numFmtId="0" fontId="22" fillId="6" borderId="27" xfId="0" applyFont="1" applyFill="1" applyBorder="1">
      <alignment vertical="center"/>
    </xf>
    <xf numFmtId="0" fontId="22" fillId="6" borderId="19" xfId="0" applyFont="1" applyFill="1" applyBorder="1">
      <alignment vertical="center"/>
    </xf>
    <xf numFmtId="0" fontId="22" fillId="6" borderId="28" xfId="0" applyFont="1" applyFill="1" applyBorder="1">
      <alignment vertical="center"/>
    </xf>
    <xf numFmtId="0" fontId="56" fillId="4" borderId="0" xfId="0" applyFont="1" applyFill="1" applyAlignment="1">
      <alignment horizontal="center"/>
    </xf>
    <xf numFmtId="0" fontId="6" fillId="4" borderId="13" xfId="0" applyFont="1" applyFill="1" applyBorder="1" applyAlignment="1">
      <alignment horizontal="center" vertical="center" shrinkToFit="1"/>
    </xf>
    <xf numFmtId="0" fontId="13" fillId="4" borderId="13" xfId="0" applyFont="1" applyFill="1" applyBorder="1">
      <alignment vertical="center"/>
    </xf>
    <xf numFmtId="0" fontId="9" fillId="4" borderId="25"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6" xfId="0" applyFont="1" applyFill="1" applyBorder="1" applyAlignment="1">
      <alignment horizontal="center" vertical="center"/>
    </xf>
    <xf numFmtId="0" fontId="13" fillId="4" borderId="25" xfId="0" applyFont="1" applyFill="1" applyBorder="1" applyAlignment="1">
      <alignment horizontal="center" vertical="center" shrinkToFit="1"/>
    </xf>
    <xf numFmtId="0" fontId="13" fillId="4" borderId="24" xfId="0" applyFont="1" applyFill="1" applyBorder="1" applyAlignment="1">
      <alignment horizontal="center" vertical="center" shrinkToFit="1"/>
    </xf>
    <xf numFmtId="0" fontId="13" fillId="4" borderId="26" xfId="0" applyFont="1" applyFill="1" applyBorder="1" applyAlignment="1">
      <alignment horizontal="center" vertical="center" shrinkToFit="1"/>
    </xf>
    <xf numFmtId="49" fontId="9" fillId="4" borderId="25" xfId="0" applyNumberFormat="1" applyFont="1" applyFill="1" applyBorder="1" applyAlignment="1">
      <alignment horizontal="distributed" vertical="center"/>
    </xf>
    <xf numFmtId="49" fontId="9" fillId="4" borderId="24" xfId="0" applyNumberFormat="1" applyFont="1" applyFill="1" applyBorder="1" applyAlignment="1">
      <alignment horizontal="distributed" vertical="center"/>
    </xf>
    <xf numFmtId="49" fontId="9" fillId="4" borderId="26" xfId="0" applyNumberFormat="1" applyFont="1" applyFill="1" applyBorder="1" applyAlignment="1">
      <alignment horizontal="distributed" vertical="center"/>
    </xf>
    <xf numFmtId="49" fontId="9" fillId="4" borderId="25" xfId="0" applyNumberFormat="1" applyFont="1" applyFill="1" applyBorder="1" applyAlignment="1">
      <alignment horizontal="distributed" vertical="center" wrapText="1"/>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49" fontId="9" fillId="4" borderId="25" xfId="0" applyNumberFormat="1" applyFont="1" applyFill="1" applyBorder="1" applyAlignment="1">
      <alignment horizontal="center" vertical="center"/>
    </xf>
    <xf numFmtId="49" fontId="9" fillId="4" borderId="24" xfId="0" applyNumberFormat="1" applyFont="1" applyFill="1" applyBorder="1" applyAlignment="1">
      <alignment horizontal="center" vertical="center"/>
    </xf>
    <xf numFmtId="0" fontId="65" fillId="4" borderId="0" xfId="0" applyFont="1" applyFill="1" applyAlignment="1">
      <alignment horizontal="center" vertical="center"/>
    </xf>
    <xf numFmtId="0" fontId="65" fillId="4" borderId="0" xfId="0" applyFont="1" applyFill="1" applyAlignment="1">
      <alignment vertical="center" wrapText="1"/>
    </xf>
    <xf numFmtId="49" fontId="6" fillId="4" borderId="0" xfId="0" applyNumberFormat="1" applyFont="1" applyFill="1" applyAlignment="1">
      <alignment horizontal="center" vertical="center" shrinkToFit="1"/>
    </xf>
    <xf numFmtId="0" fontId="13" fillId="4" borderId="13" xfId="0" applyFont="1" applyFill="1" applyBorder="1" applyAlignment="1">
      <alignment horizontal="left" vertical="center" shrinkToFit="1"/>
    </xf>
    <xf numFmtId="0" fontId="13" fillId="4" borderId="23" xfId="0" applyFont="1" applyFill="1" applyBorder="1" applyAlignment="1">
      <alignment horizontal="left" vertical="center" shrinkToFit="1"/>
    </xf>
    <xf numFmtId="0" fontId="9" fillId="4" borderId="25" xfId="0" applyFont="1" applyFill="1" applyBorder="1" applyAlignment="1">
      <alignment horizontal="distributed" vertical="center" wrapText="1"/>
    </xf>
    <xf numFmtId="0" fontId="9" fillId="4" borderId="24" xfId="0" applyFont="1" applyFill="1" applyBorder="1" applyAlignment="1">
      <alignment horizontal="distributed" vertical="center" wrapText="1"/>
    </xf>
    <xf numFmtId="0" fontId="9" fillId="4" borderId="26" xfId="0" applyFont="1" applyFill="1" applyBorder="1" applyAlignment="1">
      <alignment horizontal="distributed" vertical="center" wrapText="1"/>
    </xf>
    <xf numFmtId="178" fontId="13" fillId="6" borderId="0" xfId="0" applyNumberFormat="1" applyFont="1" applyFill="1" applyAlignment="1">
      <alignment horizontal="right" vertical="center"/>
    </xf>
    <xf numFmtId="0" fontId="13" fillId="4" borderId="0" xfId="0" applyFont="1" applyFill="1" applyAlignment="1">
      <alignment horizontal="left" vertical="center" wrapText="1" indent="2"/>
    </xf>
    <xf numFmtId="0" fontId="9" fillId="4" borderId="0" xfId="0" applyFont="1" applyFill="1" applyAlignment="1">
      <alignment horizontal="center" vertical="center"/>
    </xf>
    <xf numFmtId="0" fontId="10" fillId="4" borderId="0" xfId="0" applyFont="1" applyFill="1" applyAlignment="1">
      <alignment horizontal="left" vertical="center" wrapText="1" shrinkToFit="1"/>
    </xf>
    <xf numFmtId="0" fontId="10" fillId="4" borderId="0" xfId="0" applyFont="1" applyFill="1">
      <alignment vertical="center"/>
    </xf>
    <xf numFmtId="0" fontId="9" fillId="4" borderId="25"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13" fillId="4" borderId="25" xfId="0" applyFont="1" applyFill="1" applyBorder="1" applyAlignment="1">
      <alignment vertical="center" wrapText="1"/>
    </xf>
    <xf numFmtId="0" fontId="35"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right" vertical="center"/>
    </xf>
    <xf numFmtId="49" fontId="13" fillId="4" borderId="0" xfId="0" applyNumberFormat="1" applyFont="1" applyFill="1" applyAlignment="1">
      <alignment horizontal="left" vertical="center" wrapText="1"/>
    </xf>
    <xf numFmtId="0" fontId="33" fillId="0" borderId="0" xfId="0" applyFont="1" applyAlignment="1">
      <alignment horizontal="left" vertical="center"/>
    </xf>
    <xf numFmtId="0" fontId="9" fillId="4" borderId="11" xfId="0" applyFont="1" applyFill="1" applyBorder="1" applyAlignment="1">
      <alignment horizontal="left" vertical="center"/>
    </xf>
    <xf numFmtId="0" fontId="9" fillId="4" borderId="20" xfId="0" applyFont="1" applyFill="1" applyBorder="1" applyAlignment="1">
      <alignment horizontal="left" vertical="center"/>
    </xf>
    <xf numFmtId="0" fontId="9" fillId="4" borderId="21" xfId="0" applyFont="1" applyFill="1" applyBorder="1" applyAlignment="1">
      <alignment horizontal="left" vertical="center"/>
    </xf>
    <xf numFmtId="0" fontId="13" fillId="6" borderId="32" xfId="0" applyFont="1" applyFill="1" applyBorder="1" applyAlignment="1" applyProtection="1">
      <alignment horizontal="center" vertical="center" wrapText="1"/>
      <protection locked="0"/>
    </xf>
    <xf numFmtId="0" fontId="13" fillId="6" borderId="33" xfId="0" applyFont="1" applyFill="1" applyBorder="1" applyAlignment="1" applyProtection="1">
      <alignment horizontal="center" vertical="center" wrapText="1"/>
      <protection locked="0"/>
    </xf>
    <xf numFmtId="0" fontId="13" fillId="6" borderId="31" xfId="0" applyFont="1" applyFill="1" applyBorder="1" applyAlignment="1" applyProtection="1">
      <alignment horizontal="center" vertical="center" wrapText="1"/>
      <protection locked="0"/>
    </xf>
    <xf numFmtId="176" fontId="13" fillId="6" borderId="32" xfId="0" applyNumberFormat="1" applyFont="1" applyFill="1" applyBorder="1" applyAlignment="1" applyProtection="1">
      <alignment horizontal="center" vertical="center" shrinkToFit="1"/>
      <protection locked="0"/>
    </xf>
    <xf numFmtId="176" fontId="13" fillId="6" borderId="33" xfId="0" applyNumberFormat="1" applyFont="1" applyFill="1" applyBorder="1" applyAlignment="1" applyProtection="1">
      <alignment horizontal="center" vertical="center" shrinkToFit="1"/>
      <protection locked="0"/>
    </xf>
    <xf numFmtId="176" fontId="13" fillId="6" borderId="31" xfId="0" applyNumberFormat="1" applyFont="1" applyFill="1" applyBorder="1" applyAlignment="1" applyProtection="1">
      <alignment horizontal="center" vertical="center" shrinkToFit="1"/>
      <protection locked="0"/>
    </xf>
    <xf numFmtId="176" fontId="13" fillId="6" borderId="10" xfId="0" applyNumberFormat="1" applyFont="1" applyFill="1" applyBorder="1" applyAlignment="1" applyProtection="1">
      <alignment horizontal="center" vertical="center" wrapText="1"/>
      <protection locked="0"/>
    </xf>
    <xf numFmtId="0" fontId="9" fillId="4" borderId="30" xfId="0" applyFont="1" applyFill="1" applyBorder="1" applyAlignment="1">
      <alignment horizontal="left" vertical="center"/>
    </xf>
    <xf numFmtId="0" fontId="9" fillId="4" borderId="29" xfId="0" applyFont="1" applyFill="1" applyBorder="1" applyAlignment="1">
      <alignment horizontal="left" vertical="center"/>
    </xf>
    <xf numFmtId="0" fontId="9" fillId="4" borderId="13" xfId="0" applyFont="1" applyFill="1" applyBorder="1" applyAlignment="1">
      <alignment horizontal="left" vertical="center"/>
    </xf>
    <xf numFmtId="0" fontId="9" fillId="4" borderId="23" xfId="0" applyFont="1" applyFill="1" applyBorder="1" applyAlignment="1">
      <alignment horizontal="left" vertical="center"/>
    </xf>
    <xf numFmtId="0" fontId="13" fillId="6" borderId="10" xfId="0" applyFont="1" applyFill="1" applyBorder="1" applyAlignment="1" applyProtection="1">
      <alignment horizontal="center" vertical="center" wrapText="1"/>
      <protection locked="0"/>
    </xf>
    <xf numFmtId="0" fontId="13" fillId="6" borderId="11" xfId="0" applyFont="1" applyFill="1" applyBorder="1" applyAlignment="1" applyProtection="1">
      <alignment horizontal="center" vertical="center" wrapText="1"/>
      <protection locked="0"/>
    </xf>
    <xf numFmtId="0" fontId="13" fillId="6" borderId="30" xfId="0" applyFont="1" applyFill="1" applyBorder="1" applyAlignment="1" applyProtection="1">
      <alignment horizontal="center" vertical="center" wrapText="1"/>
      <protection locked="0"/>
    </xf>
    <xf numFmtId="0" fontId="13" fillId="6" borderId="22" xfId="0" applyFont="1" applyFill="1" applyBorder="1" applyAlignment="1" applyProtection="1">
      <alignment horizontal="center" vertical="center" wrapText="1"/>
      <protection locked="0"/>
    </xf>
    <xf numFmtId="0" fontId="9" fillId="4" borderId="10" xfId="0" applyFont="1" applyFill="1" applyBorder="1" applyAlignment="1">
      <alignment horizontal="center" vertical="center"/>
    </xf>
    <xf numFmtId="0" fontId="13" fillId="4" borderId="30" xfId="0" applyFont="1" applyFill="1" applyBorder="1" applyAlignment="1">
      <alignment horizontal="left" vertical="center"/>
    </xf>
    <xf numFmtId="0" fontId="13" fillId="4" borderId="29" xfId="0" applyFont="1" applyFill="1" applyBorder="1" applyAlignment="1">
      <alignment horizontal="left" vertical="center"/>
    </xf>
    <xf numFmtId="0" fontId="13" fillId="4" borderId="13" xfId="0" applyFont="1" applyFill="1" applyBorder="1" applyAlignment="1">
      <alignment horizontal="left" vertical="center"/>
    </xf>
    <xf numFmtId="0" fontId="13" fillId="4" borderId="23" xfId="0" applyFont="1" applyFill="1" applyBorder="1" applyAlignment="1">
      <alignment horizontal="left" vertical="center"/>
    </xf>
    <xf numFmtId="0" fontId="9" fillId="4" borderId="11"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23" xfId="0" applyFont="1" applyFill="1" applyBorder="1" applyAlignment="1">
      <alignment horizontal="center" vertical="center"/>
    </xf>
    <xf numFmtId="0" fontId="9" fillId="4" borderId="22" xfId="0" applyFont="1" applyFill="1" applyBorder="1" applyAlignment="1">
      <alignment horizontal="left" vertical="center" wrapText="1"/>
    </xf>
    <xf numFmtId="0" fontId="13" fillId="4" borderId="0" xfId="0" applyFont="1" applyFill="1" applyAlignment="1">
      <alignment horizontal="left" vertical="center" wrapText="1"/>
    </xf>
    <xf numFmtId="178" fontId="35" fillId="6" borderId="30" xfId="0" applyNumberFormat="1" applyFont="1" applyFill="1" applyBorder="1" applyAlignment="1">
      <alignment horizontal="center" vertical="center"/>
    </xf>
    <xf numFmtId="178" fontId="35" fillId="6" borderId="0" xfId="0" applyNumberFormat="1" applyFont="1" applyFill="1" applyAlignment="1">
      <alignment horizontal="center" vertical="center"/>
    </xf>
    <xf numFmtId="0" fontId="9" fillId="4" borderId="30" xfId="0" applyFont="1" applyFill="1" applyBorder="1" applyAlignment="1">
      <alignment horizontal="center" vertical="center"/>
    </xf>
    <xf numFmtId="0" fontId="9" fillId="4" borderId="29" xfId="0" applyFont="1" applyFill="1" applyBorder="1" applyAlignment="1">
      <alignment horizontal="center" vertical="center"/>
    </xf>
    <xf numFmtId="49" fontId="13" fillId="4" borderId="0" xfId="0" applyNumberFormat="1" applyFont="1" applyFill="1" applyAlignment="1">
      <alignment horizontal="left" vertical="center"/>
    </xf>
    <xf numFmtId="0" fontId="9" fillId="4" borderId="13" xfId="0" applyFont="1" applyFill="1" applyBorder="1" applyAlignment="1">
      <alignment horizontal="right" vertical="center"/>
    </xf>
    <xf numFmtId="0" fontId="11" fillId="4" borderId="0" xfId="0" applyFont="1" applyFill="1" applyAlignment="1">
      <alignment vertical="center" shrinkToFit="1"/>
    </xf>
    <xf numFmtId="0" fontId="11" fillId="4" borderId="13" xfId="0" applyFont="1" applyFill="1" applyBorder="1">
      <alignment vertical="center"/>
    </xf>
    <xf numFmtId="0" fontId="9" fillId="0" borderId="0" xfId="0" applyFont="1" applyProtection="1">
      <alignment vertical="center"/>
      <protection locked="0"/>
    </xf>
    <xf numFmtId="0" fontId="9" fillId="0" borderId="0" xfId="0" applyFont="1" applyAlignment="1" applyProtection="1">
      <alignment horizontal="center" vertical="top" wrapText="1"/>
      <protection locked="0"/>
    </xf>
    <xf numFmtId="0" fontId="10"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10" fillId="0" borderId="13" xfId="0" applyFont="1" applyBorder="1" applyProtection="1">
      <alignment vertical="center"/>
      <protection locked="0"/>
    </xf>
    <xf numFmtId="0" fontId="11" fillId="0" borderId="0" xfId="0" applyFont="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0" xfId="0" applyFont="1" applyProtection="1">
      <alignment vertical="center"/>
      <protection locked="0"/>
    </xf>
    <xf numFmtId="0" fontId="13" fillId="0" borderId="18" xfId="0" applyFont="1" applyBorder="1" applyProtection="1">
      <alignment vertical="center"/>
      <protection locked="0"/>
    </xf>
    <xf numFmtId="0" fontId="13" fillId="0" borderId="17" xfId="0" applyFont="1" applyBorder="1" applyProtection="1">
      <alignment vertical="center"/>
      <protection locked="0"/>
    </xf>
    <xf numFmtId="0" fontId="13" fillId="0" borderId="14" xfId="0" applyFont="1" applyBorder="1" applyAlignment="1" applyProtection="1">
      <protection locked="0"/>
    </xf>
    <xf numFmtId="0" fontId="13" fillId="0" borderId="15" xfId="0" applyFont="1" applyBorder="1" applyAlignment="1" applyProtection="1">
      <protection locked="0"/>
    </xf>
    <xf numFmtId="0" fontId="13" fillId="0" borderId="16" xfId="0" applyFont="1" applyBorder="1" applyAlignment="1" applyProtection="1">
      <protection locked="0"/>
    </xf>
    <xf numFmtId="0" fontId="13" fillId="0" borderId="17" xfId="0" applyFont="1" applyBorder="1" applyAlignment="1" applyProtection="1">
      <alignment horizontal="left" vertical="top"/>
      <protection locked="0"/>
    </xf>
    <xf numFmtId="0" fontId="13" fillId="0" borderId="0" xfId="0" applyFont="1" applyAlignment="1" applyProtection="1">
      <alignment horizontal="left" vertical="top"/>
      <protection locked="0"/>
    </xf>
    <xf numFmtId="0" fontId="13" fillId="0" borderId="18" xfId="0" applyFont="1" applyBorder="1" applyAlignment="1" applyProtection="1">
      <alignment horizontal="left" vertical="top"/>
      <protection locked="0"/>
    </xf>
    <xf numFmtId="49" fontId="35" fillId="0" borderId="17" xfId="0" applyNumberFormat="1" applyFont="1" applyBorder="1" applyAlignment="1" applyProtection="1">
      <alignment horizontal="right" vertical="center" wrapText="1"/>
      <protection locked="0"/>
    </xf>
    <xf numFmtId="49" fontId="35" fillId="0" borderId="0" xfId="0" applyNumberFormat="1" applyFont="1" applyAlignment="1" applyProtection="1">
      <alignment horizontal="right" vertical="center" wrapText="1"/>
      <protection locked="0"/>
    </xf>
    <xf numFmtId="49" fontId="35" fillId="0" borderId="0" xfId="0" applyNumberFormat="1" applyFont="1" applyAlignment="1" applyProtection="1">
      <alignment horizontal="center" vertical="center" wrapText="1"/>
      <protection locked="0"/>
    </xf>
    <xf numFmtId="0" fontId="13" fillId="0" borderId="30" xfId="0" applyFont="1" applyBorder="1" applyAlignment="1" applyProtection="1">
      <alignment horizontal="center" vertical="center"/>
      <protection locked="0"/>
    </xf>
    <xf numFmtId="0" fontId="10" fillId="0" borderId="20" xfId="0" applyFont="1" applyBorder="1" applyProtection="1">
      <alignment vertical="center"/>
      <protection locked="0"/>
    </xf>
    <xf numFmtId="0" fontId="35" fillId="0" borderId="0" xfId="0" applyFont="1" applyAlignment="1" applyProtection="1">
      <alignment horizontal="center" vertical="center"/>
      <protection locked="0"/>
    </xf>
    <xf numFmtId="0" fontId="45" fillId="0" borderId="0" xfId="0" applyFont="1" applyAlignment="1">
      <alignment horizontal="center" vertical="center"/>
    </xf>
    <xf numFmtId="0" fontId="32" fillId="6" borderId="11" xfId="0" applyFont="1" applyFill="1" applyBorder="1" applyAlignment="1" applyProtection="1">
      <alignment horizontal="left" vertical="center" wrapText="1"/>
      <protection locked="0"/>
    </xf>
    <xf numFmtId="0" fontId="32" fillId="6" borderId="20" xfId="0" applyFont="1" applyFill="1" applyBorder="1" applyAlignment="1" applyProtection="1">
      <alignment horizontal="left" vertical="center" wrapText="1"/>
      <protection locked="0"/>
    </xf>
    <xf numFmtId="0" fontId="32" fillId="6" borderId="21" xfId="0" applyFont="1" applyFill="1" applyBorder="1" applyAlignment="1" applyProtection="1">
      <alignment horizontal="left" vertical="center" wrapText="1"/>
      <protection locked="0"/>
    </xf>
    <xf numFmtId="0" fontId="32" fillId="6" borderId="13" xfId="0" applyFont="1" applyFill="1" applyBorder="1" applyAlignment="1" applyProtection="1">
      <alignment horizontal="left" vertical="center" wrapText="1"/>
      <protection locked="0"/>
    </xf>
    <xf numFmtId="0" fontId="32" fillId="6" borderId="23" xfId="0" applyFont="1" applyFill="1" applyBorder="1" applyAlignment="1" applyProtection="1">
      <alignment horizontal="left" vertical="center" wrapText="1"/>
      <protection locked="0"/>
    </xf>
    <xf numFmtId="0" fontId="32" fillId="0" borderId="11" xfId="0" applyFont="1" applyBorder="1" applyAlignment="1">
      <alignment horizontal="left" vertical="center" wrapText="1"/>
    </xf>
    <xf numFmtId="0" fontId="32" fillId="0" borderId="20" xfId="0" applyFont="1" applyBorder="1" applyAlignment="1">
      <alignment horizontal="left" vertical="center" wrapText="1"/>
    </xf>
    <xf numFmtId="0" fontId="32" fillId="0" borderId="21" xfId="0" applyFont="1" applyBorder="1" applyAlignment="1">
      <alignment horizontal="left" vertical="center" wrapText="1"/>
    </xf>
    <xf numFmtId="0" fontId="32" fillId="0" borderId="22" xfId="0" applyFont="1" applyBorder="1" applyAlignment="1">
      <alignment horizontal="left" vertical="center" wrapText="1"/>
    </xf>
    <xf numFmtId="0" fontId="32" fillId="0" borderId="13" xfId="0" applyFont="1" applyBorder="1" applyAlignment="1">
      <alignment horizontal="left" vertical="center" wrapText="1"/>
    </xf>
    <xf numFmtId="0" fontId="32" fillId="0" borderId="23" xfId="0" applyFont="1" applyBorder="1" applyAlignment="1">
      <alignment horizontal="left" vertical="center" wrapText="1"/>
    </xf>
    <xf numFmtId="58" fontId="32" fillId="0" borderId="11" xfId="0" quotePrefix="1" applyNumberFormat="1" applyFont="1" applyBorder="1" applyAlignment="1">
      <alignment horizontal="center" vertical="center"/>
    </xf>
    <xf numFmtId="0" fontId="32" fillId="0" borderId="21" xfId="0" applyFont="1" applyBorder="1" applyAlignment="1">
      <alignment horizontal="center" vertical="center"/>
    </xf>
    <xf numFmtId="0" fontId="32" fillId="0" borderId="22" xfId="0" applyFont="1" applyBorder="1" applyAlignment="1">
      <alignment horizontal="center" vertical="center"/>
    </xf>
    <xf numFmtId="0" fontId="32" fillId="0" borderId="23" xfId="0" applyFont="1" applyBorder="1" applyAlignment="1">
      <alignment horizontal="center" vertical="center"/>
    </xf>
    <xf numFmtId="0" fontId="44" fillId="0" borderId="22" xfId="0" applyFont="1" applyBorder="1" applyAlignment="1">
      <alignment horizontal="center" vertical="center" wrapText="1"/>
    </xf>
    <xf numFmtId="0" fontId="44" fillId="0" borderId="13" xfId="0" applyFont="1" applyBorder="1" applyAlignment="1">
      <alignment horizontal="center" vertical="center" wrapText="1"/>
    </xf>
    <xf numFmtId="0" fontId="44" fillId="0" borderId="23" xfId="0" applyFont="1" applyBorder="1" applyAlignment="1">
      <alignment horizontal="center" vertical="center" wrapText="1"/>
    </xf>
    <xf numFmtId="0" fontId="44" fillId="6" borderId="22" xfId="0" applyFont="1" applyFill="1" applyBorder="1" applyAlignment="1" applyProtection="1">
      <alignment horizontal="center" vertical="center" wrapText="1"/>
      <protection locked="0"/>
    </xf>
    <xf numFmtId="0" fontId="44" fillId="6" borderId="13" xfId="0" applyFont="1" applyFill="1" applyBorder="1" applyAlignment="1" applyProtection="1">
      <alignment horizontal="center" vertical="center"/>
      <protection locked="0"/>
    </xf>
    <xf numFmtId="0" fontId="44" fillId="6" borderId="23" xfId="0" applyFont="1" applyFill="1" applyBorder="1" applyAlignment="1" applyProtection="1">
      <alignment horizontal="center" vertical="center"/>
      <protection locked="0"/>
    </xf>
    <xf numFmtId="0" fontId="32" fillId="0" borderId="25" xfId="0" applyFont="1" applyBorder="1" applyAlignment="1">
      <alignment horizontal="center" vertical="center"/>
    </xf>
    <xf numFmtId="0" fontId="32" fillId="0" borderId="26" xfId="0" applyFont="1" applyBorder="1" applyAlignment="1">
      <alignment horizontal="center" vertical="center"/>
    </xf>
    <xf numFmtId="0" fontId="32" fillId="6" borderId="22" xfId="0" applyFont="1" applyFill="1" applyBorder="1" applyAlignment="1" applyProtection="1">
      <alignment horizontal="left" vertical="center" wrapText="1"/>
      <protection locked="0"/>
    </xf>
    <xf numFmtId="0" fontId="33" fillId="0" borderId="0" xfId="0" applyFont="1">
      <alignment vertical="center"/>
    </xf>
    <xf numFmtId="0" fontId="32" fillId="6" borderId="20" xfId="0" applyFont="1" applyFill="1" applyBorder="1" applyAlignment="1" applyProtection="1">
      <protection locked="0"/>
    </xf>
    <xf numFmtId="0" fontId="83" fillId="6" borderId="13" xfId="0" applyFont="1" applyFill="1" applyBorder="1" applyAlignment="1" applyProtection="1">
      <alignment vertical="center" wrapText="1"/>
      <protection locked="0"/>
    </xf>
    <xf numFmtId="0" fontId="35" fillId="0" borderId="25" xfId="0" applyFont="1" applyBorder="1" applyAlignment="1">
      <alignment horizontal="center" vertical="center"/>
    </xf>
    <xf numFmtId="0" fontId="35" fillId="0" borderId="24" xfId="0" applyFont="1" applyBorder="1" applyAlignment="1">
      <alignment horizontal="center" vertical="center"/>
    </xf>
    <xf numFmtId="0" fontId="35" fillId="0" borderId="26" xfId="0" applyFont="1" applyBorder="1" applyAlignment="1">
      <alignment horizontal="center" vertical="center"/>
    </xf>
    <xf numFmtId="0" fontId="35" fillId="0" borderId="11" xfId="0" applyFont="1" applyBorder="1" applyAlignment="1">
      <alignment horizontal="center" vertical="center" wrapText="1"/>
    </xf>
    <xf numFmtId="0" fontId="35" fillId="0" borderId="22" xfId="0" applyFont="1" applyBorder="1" applyAlignment="1">
      <alignment horizontal="center" vertical="center" wrapText="1"/>
    </xf>
    <xf numFmtId="0" fontId="33" fillId="0" borderId="11"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5" fillId="0" borderId="11" xfId="0" applyFont="1" applyBorder="1" applyAlignment="1">
      <alignment horizontal="center" vertical="center"/>
    </xf>
    <xf numFmtId="0" fontId="35" fillId="0" borderId="20" xfId="0" applyFont="1" applyBorder="1" applyAlignment="1">
      <alignment horizontal="center" vertical="center"/>
    </xf>
    <xf numFmtId="0" fontId="35" fillId="0" borderId="21" xfId="0" applyFont="1" applyBorder="1" applyAlignment="1">
      <alignment horizontal="center" vertical="center"/>
    </xf>
    <xf numFmtId="0" fontId="35" fillId="0" borderId="22" xfId="0" applyFont="1" applyBorder="1" applyAlignment="1">
      <alignment horizontal="center" vertical="center"/>
    </xf>
    <xf numFmtId="0" fontId="35" fillId="0" borderId="13" xfId="0" applyFont="1" applyBorder="1" applyAlignment="1">
      <alignment horizontal="center" vertical="center"/>
    </xf>
    <xf numFmtId="0" fontId="35" fillId="0" borderId="23" xfId="0" applyFont="1" applyBorder="1" applyAlignment="1">
      <alignment horizontal="center" vertical="center"/>
    </xf>
    <xf numFmtId="0" fontId="44" fillId="6" borderId="25" xfId="0" applyFont="1" applyFill="1" applyBorder="1" applyAlignment="1" applyProtection="1">
      <alignment horizontal="center" vertical="center" shrinkToFit="1"/>
      <protection locked="0"/>
    </xf>
    <xf numFmtId="0" fontId="44" fillId="6" borderId="26" xfId="0" applyFont="1" applyFill="1" applyBorder="1" applyAlignment="1" applyProtection="1">
      <alignment horizontal="center" vertical="center" shrinkToFit="1"/>
      <protection locked="0"/>
    </xf>
    <xf numFmtId="0" fontId="32" fillId="0" borderId="25"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6" xfId="0" applyFont="1" applyBorder="1" applyAlignment="1">
      <alignment horizontal="center" vertical="center" wrapText="1"/>
    </xf>
    <xf numFmtId="0" fontId="35" fillId="0" borderId="30" xfId="0" applyFont="1" applyBorder="1" applyAlignment="1">
      <alignment horizontal="center" vertical="center"/>
    </xf>
    <xf numFmtId="181" fontId="44" fillId="6" borderId="0" xfId="0" applyNumberFormat="1" applyFont="1" applyFill="1" applyAlignment="1">
      <alignment horizontal="right" vertical="center"/>
    </xf>
    <xf numFmtId="0" fontId="36" fillId="6" borderId="0" xfId="0" applyFont="1" applyFill="1" applyAlignment="1">
      <alignment horizontal="center" vertical="center"/>
    </xf>
    <xf numFmtId="0" fontId="32" fillId="0" borderId="30" xfId="0" applyFont="1" applyBorder="1">
      <alignment vertical="center"/>
    </xf>
    <xf numFmtId="0" fontId="32" fillId="0" borderId="0" xfId="0" applyFont="1">
      <alignment vertical="center"/>
    </xf>
    <xf numFmtId="0" fontId="36" fillId="0" borderId="0" xfId="0" applyFont="1" applyAlignment="1">
      <alignment horizontal="center" vertical="center"/>
    </xf>
    <xf numFmtId="0" fontId="33" fillId="0" borderId="0" xfId="0" applyFont="1" applyAlignment="1">
      <alignment horizontal="center" vertical="center"/>
    </xf>
    <xf numFmtId="0" fontId="44" fillId="0" borderId="30" xfId="0" applyFont="1" applyBorder="1" applyAlignment="1">
      <alignment horizontal="center" vertical="center" wrapText="1"/>
    </xf>
    <xf numFmtId="0" fontId="44" fillId="0" borderId="0" xfId="0" applyFont="1" applyAlignment="1">
      <alignment horizontal="center" vertical="center" wrapText="1"/>
    </xf>
    <xf numFmtId="0" fontId="32" fillId="0" borderId="10" xfId="0" applyFont="1" applyBorder="1" applyAlignment="1">
      <alignment horizontal="distributed" vertical="center"/>
    </xf>
    <xf numFmtId="0" fontId="32" fillId="0" borderId="32"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31" xfId="0" applyFont="1" applyBorder="1" applyAlignment="1">
      <alignment horizontal="center" vertical="center" wrapText="1"/>
    </xf>
    <xf numFmtId="0" fontId="44" fillId="0" borderId="0" xfId="0" applyFont="1" applyAlignment="1">
      <alignment horizontal="left" vertical="center"/>
    </xf>
    <xf numFmtId="0" fontId="44" fillId="0" borderId="29" xfId="0" applyFont="1" applyBorder="1" applyAlignment="1">
      <alignment horizontal="left" vertical="center"/>
    </xf>
    <xf numFmtId="0" fontId="32" fillId="0" borderId="10" xfId="0" applyFont="1" applyBorder="1" applyAlignment="1">
      <alignment horizontal="center" vertical="center" wrapText="1"/>
    </xf>
    <xf numFmtId="0" fontId="48" fillId="0" borderId="0" xfId="0" applyFont="1">
      <alignment vertical="center"/>
    </xf>
    <xf numFmtId="0" fontId="32" fillId="0" borderId="10" xfId="0" applyFont="1" applyBorder="1" applyAlignment="1">
      <alignment horizontal="center" vertical="center"/>
    </xf>
    <xf numFmtId="0" fontId="32" fillId="0" borderId="33" xfId="0" applyFont="1" applyBorder="1" applyAlignment="1">
      <alignment horizontal="center" vertical="center"/>
    </xf>
    <xf numFmtId="0" fontId="32" fillId="0" borderId="31" xfId="0" applyFont="1" applyBorder="1" applyAlignment="1">
      <alignment horizontal="center" vertical="center"/>
    </xf>
    <xf numFmtId="0" fontId="32" fillId="0" borderId="31" xfId="0" applyFont="1" applyBorder="1" applyAlignment="1">
      <alignment horizontal="center" vertical="center" textRotation="255"/>
    </xf>
    <xf numFmtId="0" fontId="32" fillId="0" borderId="10" xfId="0" applyFont="1" applyBorder="1" applyAlignment="1">
      <alignment horizontal="center" vertical="center" textRotation="255"/>
    </xf>
    <xf numFmtId="0" fontId="32" fillId="0" borderId="10" xfId="0" applyFont="1" applyBorder="1" applyAlignment="1">
      <alignment horizontal="left" vertical="center" wrapText="1"/>
    </xf>
    <xf numFmtId="181" fontId="44" fillId="0" borderId="0" xfId="0" applyNumberFormat="1" applyFont="1" applyAlignment="1">
      <alignment horizontal="right" vertical="center"/>
    </xf>
    <xf numFmtId="0" fontId="32" fillId="0" borderId="0" xfId="0" applyFont="1" applyAlignment="1">
      <alignment vertical="center" wrapText="1"/>
    </xf>
    <xf numFmtId="0" fontId="32" fillId="0" borderId="0" xfId="0" applyFont="1" applyAlignment="1" applyProtection="1">
      <alignment horizontal="left" vertical="center" wrapText="1"/>
      <protection locked="0"/>
    </xf>
    <xf numFmtId="0" fontId="32" fillId="0" borderId="0" xfId="0" applyFont="1" applyAlignment="1" applyProtection="1">
      <alignment horizontal="center" vertical="center" wrapText="1"/>
      <protection locked="0"/>
    </xf>
    <xf numFmtId="0" fontId="32" fillId="0" borderId="0" xfId="0" applyFont="1" applyAlignment="1" applyProtection="1">
      <alignment horizontal="center" vertical="center"/>
      <protection locked="0"/>
    </xf>
    <xf numFmtId="0" fontId="33" fillId="0" borderId="0" xfId="0" applyFont="1" applyAlignment="1" applyProtection="1">
      <alignment horizontal="center" vertical="center"/>
      <protection locked="0"/>
    </xf>
    <xf numFmtId="0" fontId="32" fillId="0" borderId="0" xfId="0" applyFont="1" applyAlignment="1" applyProtection="1">
      <alignment horizontal="left" vertical="center"/>
      <protection locked="0"/>
    </xf>
    <xf numFmtId="58" fontId="32" fillId="0" borderId="0" xfId="0" quotePrefix="1" applyNumberFormat="1" applyFont="1" applyAlignment="1" applyProtection="1">
      <alignment horizontal="center" vertical="center"/>
      <protection locked="0"/>
    </xf>
    <xf numFmtId="0" fontId="35" fillId="0" borderId="0" xfId="0" applyFont="1" applyAlignment="1">
      <alignment horizontal="center" vertical="center" wrapText="1"/>
    </xf>
    <xf numFmtId="0" fontId="44" fillId="0" borderId="0" xfId="0" applyFont="1" applyAlignment="1" applyProtection="1">
      <alignment horizontal="center" vertical="center" wrapText="1"/>
      <protection locked="0"/>
    </xf>
    <xf numFmtId="0" fontId="33" fillId="0" borderId="0" xfId="0" applyFont="1" applyAlignment="1">
      <alignment vertical="center" wrapText="1"/>
    </xf>
    <xf numFmtId="0" fontId="33" fillId="0" borderId="0" xfId="0" applyFont="1" applyAlignment="1">
      <alignment wrapText="1"/>
    </xf>
    <xf numFmtId="0" fontId="32" fillId="6" borderId="22" xfId="0" applyFont="1" applyFill="1" applyBorder="1" applyAlignment="1" applyProtection="1">
      <alignment horizontal="center" vertical="center" wrapText="1"/>
      <protection locked="0"/>
    </xf>
    <xf numFmtId="0" fontId="32" fillId="6" borderId="13" xfId="0" applyFont="1" applyFill="1" applyBorder="1" applyAlignment="1" applyProtection="1">
      <alignment horizontal="center" vertical="center"/>
      <protection locked="0"/>
    </xf>
    <xf numFmtId="0" fontId="32" fillId="6" borderId="23" xfId="0" applyFont="1" applyFill="1" applyBorder="1" applyAlignment="1" applyProtection="1">
      <alignment horizontal="center" vertical="center"/>
      <protection locked="0"/>
    </xf>
    <xf numFmtId="0" fontId="32" fillId="6" borderId="25" xfId="0" applyFont="1" applyFill="1" applyBorder="1" applyAlignment="1" applyProtection="1">
      <alignment horizontal="center" vertical="center"/>
      <protection locked="0"/>
    </xf>
    <xf numFmtId="0" fontId="32" fillId="6" borderId="26" xfId="0" applyFont="1" applyFill="1" applyBorder="1" applyAlignment="1" applyProtection="1">
      <alignment horizontal="center" vertical="center"/>
      <protection locked="0"/>
    </xf>
    <xf numFmtId="0" fontId="32" fillId="6" borderId="11" xfId="0" applyFont="1" applyFill="1" applyBorder="1" applyAlignment="1" applyProtection="1">
      <alignment horizontal="left" vertical="center"/>
      <protection locked="0"/>
    </xf>
    <xf numFmtId="0" fontId="32" fillId="6" borderId="20" xfId="0" applyFont="1" applyFill="1" applyBorder="1" applyAlignment="1" applyProtection="1">
      <alignment horizontal="left" vertical="center"/>
      <protection locked="0"/>
    </xf>
    <xf numFmtId="0" fontId="32" fillId="6" borderId="21" xfId="0" applyFont="1" applyFill="1" applyBorder="1" applyAlignment="1" applyProtection="1">
      <alignment horizontal="left" vertical="center"/>
      <protection locked="0"/>
    </xf>
    <xf numFmtId="0" fontId="32" fillId="6" borderId="30" xfId="0" applyFont="1" applyFill="1" applyBorder="1" applyAlignment="1" applyProtection="1">
      <alignment horizontal="left" vertical="center"/>
      <protection locked="0"/>
    </xf>
    <xf numFmtId="0" fontId="32" fillId="6" borderId="0" xfId="0" applyFont="1" applyFill="1" applyAlignment="1" applyProtection="1">
      <alignment horizontal="left" vertical="center"/>
      <protection locked="0"/>
    </xf>
    <xf numFmtId="0" fontId="32" fillId="6" borderId="29" xfId="0" applyFont="1" applyFill="1" applyBorder="1" applyAlignment="1" applyProtection="1">
      <alignment horizontal="left" vertical="center"/>
      <protection locked="0"/>
    </xf>
    <xf numFmtId="0" fontId="33" fillId="6" borderId="11" xfId="0" applyFont="1" applyFill="1" applyBorder="1" applyAlignment="1" applyProtection="1">
      <alignment horizontal="center" vertical="center"/>
      <protection locked="0"/>
    </xf>
    <xf numFmtId="0" fontId="33" fillId="6" borderId="20" xfId="0" applyFont="1" applyFill="1" applyBorder="1" applyAlignment="1" applyProtection="1">
      <alignment horizontal="center" vertical="center"/>
      <protection locked="0"/>
    </xf>
    <xf numFmtId="0" fontId="33" fillId="6" borderId="21" xfId="0" applyFont="1" applyFill="1" applyBorder="1" applyAlignment="1" applyProtection="1">
      <alignment horizontal="center" vertical="center"/>
      <protection locked="0"/>
    </xf>
    <xf numFmtId="58" fontId="32" fillId="6" borderId="11" xfId="0" quotePrefix="1" applyNumberFormat="1" applyFont="1" applyFill="1" applyBorder="1" applyAlignment="1" applyProtection="1">
      <alignment horizontal="center" vertical="center"/>
      <protection locked="0"/>
    </xf>
    <xf numFmtId="0" fontId="32" fillId="6" borderId="21" xfId="0" applyFont="1" applyFill="1" applyBorder="1" applyAlignment="1" applyProtection="1">
      <alignment horizontal="center" vertical="center"/>
      <protection locked="0"/>
    </xf>
    <xf numFmtId="0" fontId="32" fillId="6" borderId="22" xfId="0" applyFont="1" applyFill="1" applyBorder="1" applyAlignment="1" applyProtection="1">
      <alignment horizontal="center" vertical="center"/>
      <protection locked="0"/>
    </xf>
    <xf numFmtId="0" fontId="44" fillId="6" borderId="13" xfId="0" applyFont="1" applyFill="1" applyBorder="1" applyAlignment="1" applyProtection="1">
      <alignment horizontal="center" vertical="center" wrapText="1"/>
      <protection locked="0"/>
    </xf>
    <xf numFmtId="0" fontId="44" fillId="6" borderId="23" xfId="0" applyFont="1" applyFill="1" applyBorder="1" applyAlignment="1" applyProtection="1">
      <alignment horizontal="center" vertical="center" wrapText="1"/>
      <protection locked="0"/>
    </xf>
    <xf numFmtId="0" fontId="32" fillId="0" borderId="11" xfId="0" applyFont="1" applyBorder="1" applyAlignment="1">
      <alignment horizontal="left" vertical="center"/>
    </xf>
    <xf numFmtId="0" fontId="32" fillId="0" borderId="20" xfId="0" applyFont="1" applyBorder="1" applyAlignment="1">
      <alignment horizontal="left" vertical="center"/>
    </xf>
    <xf numFmtId="0" fontId="32" fillId="0" borderId="21" xfId="0" applyFont="1" applyBorder="1" applyAlignment="1">
      <alignment horizontal="left" vertical="center"/>
    </xf>
    <xf numFmtId="0" fontId="32" fillId="0" borderId="30" xfId="0" applyFont="1" applyBorder="1" applyAlignment="1">
      <alignment horizontal="left" vertical="center"/>
    </xf>
    <xf numFmtId="0" fontId="32" fillId="0" borderId="0" xfId="0" applyFont="1" applyAlignment="1">
      <alignment horizontal="left" vertical="center"/>
    </xf>
    <xf numFmtId="0" fontId="32" fillId="0" borderId="29" xfId="0" applyFont="1" applyBorder="1" applyAlignment="1">
      <alignment horizontal="left" vertical="center"/>
    </xf>
    <xf numFmtId="0" fontId="32" fillId="6" borderId="13" xfId="0" applyFont="1" applyFill="1" applyBorder="1" applyAlignment="1" applyProtection="1">
      <alignment horizontal="left" vertical="center"/>
      <protection locked="0"/>
    </xf>
    <xf numFmtId="0" fontId="32" fillId="6" borderId="23" xfId="0" applyFont="1" applyFill="1" applyBorder="1" applyAlignment="1" applyProtection="1">
      <alignment horizontal="left" vertical="center"/>
      <protection locked="0"/>
    </xf>
    <xf numFmtId="0" fontId="32" fillId="0" borderId="13" xfId="0" applyFont="1" applyBorder="1" applyAlignment="1">
      <alignment horizontal="left" vertical="center"/>
    </xf>
    <xf numFmtId="0" fontId="32" fillId="0" borderId="23" xfId="0" applyFont="1" applyBorder="1" applyAlignment="1">
      <alignment horizontal="left" vertical="center"/>
    </xf>
    <xf numFmtId="0" fontId="32" fillId="0" borderId="0" xfId="0" applyFont="1" applyAlignment="1">
      <alignment vertical="top" wrapText="1"/>
    </xf>
    <xf numFmtId="0" fontId="32" fillId="0" borderId="0" xfId="0" applyFont="1" applyAlignment="1">
      <alignment vertical="top"/>
    </xf>
    <xf numFmtId="181" fontId="10" fillId="6" borderId="0" xfId="0" applyNumberFormat="1" applyFont="1" applyFill="1" applyAlignment="1">
      <alignment horizontal="right" vertical="center"/>
    </xf>
    <xf numFmtId="0" fontId="54" fillId="6" borderId="0" xfId="0" applyFont="1" applyFill="1" applyAlignment="1">
      <alignment horizontal="center" vertical="center" shrinkToFit="1"/>
    </xf>
    <xf numFmtId="0" fontId="13" fillId="6" borderId="11" xfId="0" applyFont="1" applyFill="1" applyBorder="1" applyAlignment="1">
      <alignment horizontal="center" vertical="center"/>
    </xf>
    <xf numFmtId="0" fontId="13" fillId="6" borderId="20" xfId="0" applyFont="1" applyFill="1" applyBorder="1" applyAlignment="1">
      <alignment horizontal="center" vertical="center"/>
    </xf>
    <xf numFmtId="0" fontId="13" fillId="6" borderId="21" xfId="0" applyFont="1" applyFill="1" applyBorder="1" applyAlignment="1">
      <alignment horizontal="center" vertical="center"/>
    </xf>
    <xf numFmtId="0" fontId="11" fillId="6" borderId="11" xfId="0" applyFont="1" applyFill="1" applyBorder="1" applyAlignment="1">
      <alignment vertical="center" wrapText="1"/>
    </xf>
    <xf numFmtId="0" fontId="11" fillId="6" borderId="20" xfId="0" applyFont="1" applyFill="1" applyBorder="1" applyAlignment="1">
      <alignment vertical="center" wrapText="1"/>
    </xf>
    <xf numFmtId="0" fontId="11" fillId="6" borderId="21" xfId="0" applyFont="1" applyFill="1" applyBorder="1" applyAlignment="1">
      <alignment vertical="center" wrapText="1"/>
    </xf>
    <xf numFmtId="0" fontId="11" fillId="6" borderId="22" xfId="0" applyFont="1" applyFill="1" applyBorder="1" applyAlignment="1">
      <alignment vertical="center" wrapText="1"/>
    </xf>
    <xf numFmtId="0" fontId="11" fillId="6" borderId="13" xfId="0" applyFont="1" applyFill="1" applyBorder="1" applyAlignment="1">
      <alignment vertical="center" wrapText="1"/>
    </xf>
    <xf numFmtId="0" fontId="11" fillId="6" borderId="23" xfId="0" applyFont="1" applyFill="1" applyBorder="1" applyAlignment="1">
      <alignment vertical="center" wrapText="1"/>
    </xf>
    <xf numFmtId="0" fontId="11" fillId="6" borderId="11" xfId="0" applyFont="1" applyFill="1" applyBorder="1" applyAlignment="1">
      <alignment horizontal="center" vertical="center"/>
    </xf>
    <xf numFmtId="0" fontId="11" fillId="6" borderId="20" xfId="0" applyFont="1" applyFill="1" applyBorder="1" applyAlignment="1">
      <alignment horizontal="center" vertical="center"/>
    </xf>
    <xf numFmtId="0" fontId="11" fillId="6" borderId="21" xfId="0" applyFont="1" applyFill="1" applyBorder="1" applyAlignment="1">
      <alignment horizontal="center" vertical="center"/>
    </xf>
    <xf numFmtId="0" fontId="11" fillId="6" borderId="22" xfId="0" applyFont="1" applyFill="1" applyBorder="1" applyAlignment="1">
      <alignment horizontal="center" vertical="center"/>
    </xf>
    <xf numFmtId="0" fontId="11" fillId="6" borderId="13" xfId="0" applyFont="1" applyFill="1" applyBorder="1" applyAlignment="1">
      <alignment horizontal="center" vertical="center"/>
    </xf>
    <xf numFmtId="0" fontId="11" fillId="6" borderId="23" xfId="0" applyFont="1" applyFill="1" applyBorder="1" applyAlignment="1">
      <alignment horizontal="center" vertical="center"/>
    </xf>
    <xf numFmtId="0" fontId="10" fillId="6" borderId="22" xfId="0" applyFont="1" applyFill="1" applyBorder="1" applyAlignment="1">
      <alignment horizontal="center" vertical="center"/>
    </xf>
    <xf numFmtId="0" fontId="10" fillId="6" borderId="13" xfId="0" applyFont="1" applyFill="1" applyBorder="1" applyAlignment="1">
      <alignment horizontal="center" vertical="center"/>
    </xf>
    <xf numFmtId="0" fontId="10" fillId="6" borderId="23" xfId="0" applyFont="1" applyFill="1" applyBorder="1" applyAlignment="1">
      <alignment horizontal="center" vertical="center"/>
    </xf>
    <xf numFmtId="0" fontId="11" fillId="0" borderId="20" xfId="0" applyFont="1" applyBorder="1" applyAlignment="1">
      <alignment horizontal="distributed" vertical="center"/>
    </xf>
    <xf numFmtId="0" fontId="11" fillId="0" borderId="13" xfId="0" applyFont="1" applyBorder="1" applyAlignment="1">
      <alignment horizontal="distributed" vertical="center"/>
    </xf>
    <xf numFmtId="0" fontId="9" fillId="0" borderId="21" xfId="0" applyFont="1" applyBorder="1" applyAlignment="1">
      <alignment horizontal="center" vertical="center"/>
    </xf>
    <xf numFmtId="0" fontId="9" fillId="0" borderId="23" xfId="0" applyFont="1" applyBorder="1" applyAlignment="1">
      <alignment horizontal="center" vertical="center"/>
    </xf>
    <xf numFmtId="0" fontId="85" fillId="0" borderId="21" xfId="0" applyFont="1" applyBorder="1" applyAlignment="1">
      <alignment horizontal="center" vertical="center"/>
    </xf>
    <xf numFmtId="0" fontId="85" fillId="0" borderId="23" xfId="0" applyFont="1" applyBorder="1" applyAlignment="1">
      <alignment horizontal="center" vertical="center"/>
    </xf>
    <xf numFmtId="0" fontId="11" fillId="0" borderId="11" xfId="0" applyFont="1" applyBorder="1" applyAlignment="1">
      <alignment horizontal="center" vertical="center"/>
    </xf>
    <xf numFmtId="0" fontId="11" fillId="0" borderId="22" xfId="0" applyFont="1" applyBorder="1" applyAlignment="1">
      <alignment horizontal="center" vertical="center"/>
    </xf>
    <xf numFmtId="0" fontId="9" fillId="0" borderId="11" xfId="0" applyFont="1" applyBorder="1" applyAlignment="1">
      <alignment horizontal="center" vertical="center"/>
    </xf>
    <xf numFmtId="0" fontId="9" fillId="0" borderId="22" xfId="0" applyFont="1" applyBorder="1" applyAlignment="1">
      <alignment horizontal="center" vertical="center"/>
    </xf>
    <xf numFmtId="0" fontId="11" fillId="0" borderId="20" xfId="0" applyFont="1" applyBorder="1" applyAlignment="1">
      <alignment horizontal="distributed" vertical="center" wrapText="1"/>
    </xf>
    <xf numFmtId="0" fontId="11" fillId="0" borderId="13" xfId="0" applyFont="1" applyBorder="1" applyAlignment="1">
      <alignment horizontal="distributed" vertical="center" wrapText="1"/>
    </xf>
    <xf numFmtId="0" fontId="11" fillId="0" borderId="21" xfId="0" applyFont="1" applyBorder="1" applyAlignment="1">
      <alignment horizontal="center" vertical="center"/>
    </xf>
    <xf numFmtId="0" fontId="11" fillId="0" borderId="23" xfId="0" applyFont="1" applyBorder="1" applyAlignment="1">
      <alignment horizontal="center" vertical="center"/>
    </xf>
    <xf numFmtId="0" fontId="85" fillId="0" borderId="11" xfId="0" applyFont="1" applyBorder="1" applyAlignment="1">
      <alignment horizontal="center" vertical="center"/>
    </xf>
    <xf numFmtId="0" fontId="85" fillId="0" borderId="22" xfId="0" applyFont="1" applyBorder="1" applyAlignment="1">
      <alignment horizontal="center" vertical="center"/>
    </xf>
    <xf numFmtId="0" fontId="9" fillId="0" borderId="0" xfId="0" applyFont="1" applyAlignment="1">
      <alignment horizontal="right" vertical="center"/>
    </xf>
    <xf numFmtId="0" fontId="85" fillId="0" borderId="30" xfId="0" applyFont="1" applyBorder="1" applyAlignment="1">
      <alignment horizontal="center" vertical="center"/>
    </xf>
    <xf numFmtId="0" fontId="85" fillId="0" borderId="29" xfId="0" applyFont="1" applyBorder="1" applyAlignment="1">
      <alignment horizontal="center" vertical="center"/>
    </xf>
    <xf numFmtId="0" fontId="9" fillId="0" borderId="0" xfId="0" applyFont="1" applyAlignment="1">
      <alignment horizontal="center" vertical="center"/>
    </xf>
    <xf numFmtId="0" fontId="11" fillId="0" borderId="25" xfId="0" applyFont="1" applyBorder="1" applyAlignment="1">
      <alignment horizontal="center" vertical="center"/>
    </xf>
    <xf numFmtId="0" fontId="11" fillId="0" borderId="24" xfId="0" applyFont="1" applyBorder="1" applyAlignment="1">
      <alignment horizontal="center" vertical="center"/>
    </xf>
    <xf numFmtId="0" fontId="11" fillId="0" borderId="26"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distributed" vertical="center" wrapText="1"/>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Alignment="1">
      <alignment horizontal="distributed" vertical="center"/>
    </xf>
    <xf numFmtId="0" fontId="9" fillId="0" borderId="0" xfId="0" applyFont="1" applyAlignment="1">
      <alignment horizontal="left" vertical="top" wrapText="1"/>
    </xf>
    <xf numFmtId="0" fontId="11" fillId="4" borderId="20" xfId="0" applyFont="1" applyFill="1" applyBorder="1" applyAlignment="1">
      <alignment horizontal="left" vertical="center"/>
    </xf>
    <xf numFmtId="0" fontId="11" fillId="4" borderId="25"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26" xfId="0" applyFont="1" applyFill="1" applyBorder="1" applyAlignment="1">
      <alignment horizontal="center" vertical="center"/>
    </xf>
    <xf numFmtId="0" fontId="27" fillId="0" borderId="0" xfId="0" applyFont="1" applyAlignment="1">
      <alignment horizontal="center" vertical="center"/>
    </xf>
    <xf numFmtId="0" fontId="11" fillId="0" borderId="0" xfId="0" applyFont="1">
      <alignment vertical="center"/>
    </xf>
    <xf numFmtId="0" fontId="10" fillId="6" borderId="0" xfId="0" applyFont="1" applyFill="1" applyAlignment="1" applyProtection="1">
      <alignment vertical="center" shrinkToFit="1"/>
      <protection locked="0"/>
    </xf>
    <xf numFmtId="181" fontId="10" fillId="6" borderId="0" xfId="0" applyNumberFormat="1" applyFont="1" applyFill="1" applyAlignment="1" applyProtection="1">
      <alignment horizontal="center" vertical="center"/>
      <protection locked="0"/>
    </xf>
    <xf numFmtId="0" fontId="10" fillId="6" borderId="0" xfId="0" applyFont="1" applyFill="1" applyAlignment="1" applyProtection="1">
      <alignment vertical="center" wrapText="1"/>
      <protection locked="0"/>
    </xf>
    <xf numFmtId="0" fontId="11" fillId="0" borderId="0" xfId="0" applyFont="1" applyAlignment="1">
      <alignment horizontal="center" vertical="center"/>
    </xf>
    <xf numFmtId="0" fontId="10" fillId="6" borderId="20" xfId="0" applyFont="1" applyFill="1" applyBorder="1" applyAlignment="1">
      <alignment horizontal="center" vertical="center" shrinkToFit="1"/>
    </xf>
    <xf numFmtId="0" fontId="13" fillId="0" borderId="0" xfId="0" applyFont="1" applyAlignment="1">
      <alignment vertical="center" wrapText="1"/>
    </xf>
    <xf numFmtId="0" fontId="78" fillId="0" borderId="0" xfId="0" applyFont="1" applyAlignment="1">
      <alignment horizontal="center" vertical="center"/>
    </xf>
    <xf numFmtId="0" fontId="10" fillId="6" borderId="25" xfId="0" applyFont="1" applyFill="1" applyBorder="1">
      <alignment vertical="center"/>
    </xf>
    <xf numFmtId="0" fontId="10" fillId="6" borderId="24" xfId="0" applyFont="1" applyFill="1" applyBorder="1">
      <alignment vertical="center"/>
    </xf>
    <xf numFmtId="0" fontId="10" fillId="6" borderId="26" xfId="0" applyFont="1" applyFill="1" applyBorder="1">
      <alignment vertical="center"/>
    </xf>
    <xf numFmtId="0" fontId="10" fillId="6" borderId="22" xfId="0" applyFont="1" applyFill="1" applyBorder="1">
      <alignment vertical="center"/>
    </xf>
    <xf numFmtId="0" fontId="10" fillId="6" borderId="13" xfId="0" applyFont="1" applyFill="1" applyBorder="1">
      <alignment vertical="center"/>
    </xf>
    <xf numFmtId="0" fontId="10" fillId="6" borderId="23" xfId="0" applyFont="1" applyFill="1" applyBorder="1">
      <alignment vertical="center"/>
    </xf>
    <xf numFmtId="0" fontId="13" fillId="0" borderId="10" xfId="0" applyFont="1" applyBorder="1" applyAlignment="1">
      <alignment vertical="center" wrapText="1"/>
    </xf>
    <xf numFmtId="0" fontId="13" fillId="0" borderId="25" xfId="0" applyFont="1" applyBorder="1" applyAlignment="1">
      <alignment horizontal="center" vertical="center"/>
    </xf>
    <xf numFmtId="0" fontId="13" fillId="0" borderId="24" xfId="0" applyFont="1" applyBorder="1" applyAlignment="1">
      <alignment horizontal="center" vertical="center"/>
    </xf>
    <xf numFmtId="0" fontId="10" fillId="6" borderId="24" xfId="0" applyFont="1" applyFill="1" applyBorder="1" applyAlignment="1">
      <alignment horizontal="center" vertical="center" wrapText="1"/>
    </xf>
    <xf numFmtId="181" fontId="10" fillId="6" borderId="25" xfId="0" applyNumberFormat="1" applyFont="1" applyFill="1" applyBorder="1" applyAlignment="1">
      <alignment horizontal="center" vertical="center"/>
    </xf>
    <xf numFmtId="181" fontId="10" fillId="6" borderId="24" xfId="0" applyNumberFormat="1" applyFont="1" applyFill="1" applyBorder="1" applyAlignment="1">
      <alignment horizontal="center" vertical="center"/>
    </xf>
    <xf numFmtId="181" fontId="10" fillId="6" borderId="26" xfId="0" applyNumberFormat="1" applyFont="1" applyFill="1" applyBorder="1" applyAlignment="1">
      <alignment horizontal="center" vertical="center"/>
    </xf>
    <xf numFmtId="0" fontId="13" fillId="0" borderId="11" xfId="0" applyFont="1" applyBorder="1" applyAlignment="1">
      <alignment horizontal="center" vertical="center"/>
    </xf>
    <xf numFmtId="0" fontId="13" fillId="0" borderId="20" xfId="0" applyFont="1" applyBorder="1" applyAlignment="1">
      <alignment horizontal="center" vertical="center"/>
    </xf>
    <xf numFmtId="0" fontId="10" fillId="6" borderId="20" xfId="0" applyFont="1" applyFill="1" applyBorder="1" applyAlignment="1">
      <alignment horizontal="center" vertical="center"/>
    </xf>
    <xf numFmtId="0" fontId="89" fillId="0" borderId="0" xfId="0" applyFont="1" applyAlignment="1">
      <alignment vertical="center" wrapText="1"/>
    </xf>
    <xf numFmtId="0" fontId="11" fillId="6" borderId="0" xfId="0" applyFont="1" applyFill="1" applyAlignment="1">
      <alignment vertical="center" wrapText="1"/>
    </xf>
    <xf numFmtId="0" fontId="11" fillId="6" borderId="0" xfId="0" applyFont="1" applyFill="1">
      <alignment vertical="center"/>
    </xf>
    <xf numFmtId="178" fontId="67" fillId="6" borderId="0" xfId="0" applyNumberFormat="1" applyFont="1" applyFill="1" applyAlignment="1">
      <alignment horizontal="right" vertical="center"/>
    </xf>
    <xf numFmtId="0" fontId="67" fillId="0" borderId="0" xfId="0" applyFont="1" applyAlignment="1">
      <alignment vertical="center" wrapText="1"/>
    </xf>
    <xf numFmtId="0" fontId="13" fillId="0" borderId="20" xfId="0" applyFont="1" applyBorder="1">
      <alignment vertical="center"/>
    </xf>
    <xf numFmtId="0" fontId="13" fillId="0" borderId="13" xfId="0" applyFont="1" applyBorder="1">
      <alignment vertical="center"/>
    </xf>
    <xf numFmtId="0" fontId="13" fillId="6" borderId="25" xfId="0" applyFont="1" applyFill="1" applyBorder="1">
      <alignment vertical="center"/>
    </xf>
    <xf numFmtId="0" fontId="13" fillId="6" borderId="24" xfId="0" applyFont="1" applyFill="1" applyBorder="1">
      <alignment vertical="center"/>
    </xf>
    <xf numFmtId="0" fontId="13" fillId="6" borderId="26" xfId="0" applyFont="1" applyFill="1" applyBorder="1">
      <alignment vertical="center"/>
    </xf>
    <xf numFmtId="0" fontId="13" fillId="0" borderId="24" xfId="0" applyFont="1" applyFill="1" applyBorder="1" applyAlignment="1">
      <alignment horizontal="right" vertical="center"/>
    </xf>
    <xf numFmtId="0" fontId="13" fillId="0" borderId="24" xfId="0" applyFont="1" applyFill="1" applyBorder="1">
      <alignment vertical="center"/>
    </xf>
    <xf numFmtId="0" fontId="13" fillId="6" borderId="25" xfId="0" applyFont="1" applyFill="1" applyBorder="1" applyAlignment="1" applyProtection="1">
      <alignment horizontal="center" vertical="center" wrapText="1"/>
      <protection locked="0"/>
    </xf>
    <xf numFmtId="0" fontId="13" fillId="6" borderId="26" xfId="0" applyFont="1" applyFill="1" applyBorder="1" applyAlignment="1" applyProtection="1">
      <alignment horizontal="center" vertical="center" wrapText="1"/>
      <protection locked="0"/>
    </xf>
    <xf numFmtId="0" fontId="13" fillId="6" borderId="25" xfId="0" applyFont="1" applyFill="1" applyBorder="1" applyAlignment="1" applyProtection="1">
      <alignment vertical="center" wrapText="1"/>
      <protection locked="0"/>
    </xf>
    <xf numFmtId="0" fontId="13" fillId="6" borderId="24" xfId="0" applyFont="1" applyFill="1" applyBorder="1" applyAlignment="1" applyProtection="1">
      <alignment vertical="center" wrapText="1"/>
      <protection locked="0"/>
    </xf>
    <xf numFmtId="0" fontId="13" fillId="6" borderId="26" xfId="0" applyFont="1" applyFill="1" applyBorder="1" applyAlignment="1" applyProtection="1">
      <alignment vertical="center" wrapText="1"/>
      <protection locked="0"/>
    </xf>
    <xf numFmtId="0" fontId="10" fillId="6" borderId="25" xfId="0" applyFont="1" applyFill="1" applyBorder="1" applyAlignment="1" applyProtection="1">
      <alignment horizontal="right" vertical="center"/>
      <protection locked="0"/>
    </xf>
    <xf numFmtId="0" fontId="10" fillId="6" borderId="25" xfId="0" applyFont="1" applyFill="1" applyBorder="1" applyProtection="1">
      <alignment vertical="center"/>
      <protection locked="0"/>
    </xf>
  </cellXfs>
  <cellStyles count="8">
    <cellStyle name="ハイパーリンク" xfId="3" builtinId="8"/>
    <cellStyle name="桁区切り" xfId="2" builtinId="6"/>
    <cellStyle name="標準" xfId="0" builtinId="0"/>
    <cellStyle name="標準 2" xfId="1" xr:uid="{00000000-0005-0000-0000-000003000000}"/>
    <cellStyle name="標準 3" xfId="4" xr:uid="{00000000-0005-0000-0000-000004000000}"/>
    <cellStyle name="標準 3 2" xfId="6" xr:uid="{2B0A2051-11FE-45B2-93C4-3F5BC7C52A4B}"/>
    <cellStyle name="標準 4" xfId="5" xr:uid="{65B8BB72-83F0-454B-A849-424A74F7D292}"/>
    <cellStyle name="標準 4 2" xfId="7" xr:uid="{CF315899-877A-4A7D-A545-506C3A952F51}"/>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31</xdr:col>
      <xdr:colOff>47624</xdr:colOff>
      <xdr:row>0</xdr:row>
      <xdr:rowOff>0</xdr:rowOff>
    </xdr:from>
    <xdr:to>
      <xdr:col>50</xdr:col>
      <xdr:colOff>321468</xdr:colOff>
      <xdr:row>6</xdr:row>
      <xdr:rowOff>95250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786562" y="0"/>
          <a:ext cx="6965156" cy="1416844"/>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42</xdr:col>
      <xdr:colOff>238125</xdr:colOff>
      <xdr:row>22</xdr:row>
      <xdr:rowOff>123825</xdr:rowOff>
    </xdr:from>
    <xdr:to>
      <xdr:col>43</xdr:col>
      <xdr:colOff>76200</xdr:colOff>
      <xdr:row>25</xdr:row>
      <xdr:rowOff>57150</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11277600" y="4638675"/>
          <a:ext cx="142875" cy="533400"/>
        </a:xfrm>
        <a:prstGeom prst="rightBracket">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54</xdr:col>
      <xdr:colOff>340180</xdr:colOff>
      <xdr:row>9</xdr:row>
      <xdr:rowOff>23812</xdr:rowOff>
    </xdr:from>
    <xdr:to>
      <xdr:col>65</xdr:col>
      <xdr:colOff>122466</xdr:colOff>
      <xdr:row>14</xdr:row>
      <xdr:rowOff>223009</xdr:rowOff>
    </xdr:to>
    <xdr:sp macro="" textlink="">
      <xdr:nvSpPr>
        <xdr:cNvPr id="13" name="四角形吹き出し 4">
          <a:extLst>
            <a:ext uri="{FF2B5EF4-FFF2-40B4-BE49-F238E27FC236}">
              <a16:creationId xmlns:a16="http://schemas.microsoft.com/office/drawing/2014/main" id="{00000000-0008-0000-0B00-00000D000000}"/>
            </a:ext>
          </a:extLst>
        </xdr:cNvPr>
        <xdr:cNvSpPr/>
      </xdr:nvSpPr>
      <xdr:spPr>
        <a:xfrm>
          <a:off x="15484930" y="1905000"/>
          <a:ext cx="3187474" cy="1246947"/>
        </a:xfrm>
        <a:prstGeom prst="wedgeRectCallout">
          <a:avLst>
            <a:gd name="adj1" fmla="val -44811"/>
            <a:gd name="adj2" fmla="val 89480"/>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76199</xdr:colOff>
      <xdr:row>16</xdr:row>
      <xdr:rowOff>38100</xdr:rowOff>
    </xdr:from>
    <xdr:to>
      <xdr:col>0</xdr:col>
      <xdr:colOff>263624</xdr:colOff>
      <xdr:row>16</xdr:row>
      <xdr:rowOff>254100</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76199" y="3698421"/>
          <a:ext cx="187425"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ctr"/>
          <a:endParaRPr kumimoji="1" lang="ja-JP" altLang="en-US" sz="1100"/>
        </a:p>
      </xdr:txBody>
    </xdr:sp>
    <xdr:clientData/>
  </xdr:twoCellAnchor>
  <xdr:twoCellAnchor>
    <xdr:from>
      <xdr:col>0</xdr:col>
      <xdr:colOff>66675</xdr:colOff>
      <xdr:row>33</xdr:row>
      <xdr:rowOff>38100</xdr:rowOff>
    </xdr:from>
    <xdr:to>
      <xdr:col>0</xdr:col>
      <xdr:colOff>282675</xdr:colOff>
      <xdr:row>33</xdr:row>
      <xdr:rowOff>254100</xdr:rowOff>
    </xdr:to>
    <xdr:sp macro="" textlink="">
      <xdr:nvSpPr>
        <xdr:cNvPr id="43" name="正方形/長方形 42">
          <a:extLst>
            <a:ext uri="{FF2B5EF4-FFF2-40B4-BE49-F238E27FC236}">
              <a16:creationId xmlns:a16="http://schemas.microsoft.com/office/drawing/2014/main" id="{00000000-0008-0000-0B00-00002B000000}"/>
            </a:ext>
          </a:extLst>
        </xdr:cNvPr>
        <xdr:cNvSpPr/>
      </xdr:nvSpPr>
      <xdr:spPr>
        <a:xfrm>
          <a:off x="66675" y="8572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34</xdr:row>
      <xdr:rowOff>38100</xdr:rowOff>
    </xdr:from>
    <xdr:to>
      <xdr:col>0</xdr:col>
      <xdr:colOff>282675</xdr:colOff>
      <xdr:row>34</xdr:row>
      <xdr:rowOff>254100</xdr:rowOff>
    </xdr:to>
    <xdr:sp macro="" textlink="">
      <xdr:nvSpPr>
        <xdr:cNvPr id="44" name="正方形/長方形 43">
          <a:extLst>
            <a:ext uri="{FF2B5EF4-FFF2-40B4-BE49-F238E27FC236}">
              <a16:creationId xmlns:a16="http://schemas.microsoft.com/office/drawing/2014/main" id="{00000000-0008-0000-0B00-00002C000000}"/>
            </a:ext>
          </a:extLst>
        </xdr:cNvPr>
        <xdr:cNvSpPr/>
      </xdr:nvSpPr>
      <xdr:spPr>
        <a:xfrm>
          <a:off x="66675" y="8858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35</xdr:row>
      <xdr:rowOff>38100</xdr:rowOff>
    </xdr:from>
    <xdr:to>
      <xdr:col>0</xdr:col>
      <xdr:colOff>282675</xdr:colOff>
      <xdr:row>35</xdr:row>
      <xdr:rowOff>254100</xdr:rowOff>
    </xdr:to>
    <xdr:sp macro="" textlink="">
      <xdr:nvSpPr>
        <xdr:cNvPr id="45" name="正方形/長方形 44">
          <a:extLst>
            <a:ext uri="{FF2B5EF4-FFF2-40B4-BE49-F238E27FC236}">
              <a16:creationId xmlns:a16="http://schemas.microsoft.com/office/drawing/2014/main" id="{00000000-0008-0000-0B00-00002D000000}"/>
            </a:ext>
          </a:extLst>
        </xdr:cNvPr>
        <xdr:cNvSpPr/>
      </xdr:nvSpPr>
      <xdr:spPr>
        <a:xfrm>
          <a:off x="66675" y="9144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36</xdr:row>
      <xdr:rowOff>38100</xdr:rowOff>
    </xdr:from>
    <xdr:to>
      <xdr:col>0</xdr:col>
      <xdr:colOff>282675</xdr:colOff>
      <xdr:row>36</xdr:row>
      <xdr:rowOff>254100</xdr:rowOff>
    </xdr:to>
    <xdr:sp macro="" textlink="">
      <xdr:nvSpPr>
        <xdr:cNvPr id="46" name="正方形/長方形 45">
          <a:extLst>
            <a:ext uri="{FF2B5EF4-FFF2-40B4-BE49-F238E27FC236}">
              <a16:creationId xmlns:a16="http://schemas.microsoft.com/office/drawing/2014/main" id="{00000000-0008-0000-0B00-00002E000000}"/>
            </a:ext>
          </a:extLst>
        </xdr:cNvPr>
        <xdr:cNvSpPr/>
      </xdr:nvSpPr>
      <xdr:spPr>
        <a:xfrm>
          <a:off x="66675" y="9429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37</xdr:row>
      <xdr:rowOff>38100</xdr:rowOff>
    </xdr:from>
    <xdr:to>
      <xdr:col>0</xdr:col>
      <xdr:colOff>282675</xdr:colOff>
      <xdr:row>37</xdr:row>
      <xdr:rowOff>254100</xdr:rowOff>
    </xdr:to>
    <xdr:sp macro="" textlink="">
      <xdr:nvSpPr>
        <xdr:cNvPr id="47" name="正方形/長方形 46">
          <a:extLst>
            <a:ext uri="{FF2B5EF4-FFF2-40B4-BE49-F238E27FC236}">
              <a16:creationId xmlns:a16="http://schemas.microsoft.com/office/drawing/2014/main" id="{00000000-0008-0000-0B00-00002F000000}"/>
            </a:ext>
          </a:extLst>
        </xdr:cNvPr>
        <xdr:cNvSpPr/>
      </xdr:nvSpPr>
      <xdr:spPr>
        <a:xfrm>
          <a:off x="66675" y="9715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38</xdr:row>
      <xdr:rowOff>38100</xdr:rowOff>
    </xdr:from>
    <xdr:to>
      <xdr:col>0</xdr:col>
      <xdr:colOff>282675</xdr:colOff>
      <xdr:row>38</xdr:row>
      <xdr:rowOff>254100</xdr:rowOff>
    </xdr:to>
    <xdr:sp macro="" textlink="">
      <xdr:nvSpPr>
        <xdr:cNvPr id="48" name="正方形/長方形 47">
          <a:extLst>
            <a:ext uri="{FF2B5EF4-FFF2-40B4-BE49-F238E27FC236}">
              <a16:creationId xmlns:a16="http://schemas.microsoft.com/office/drawing/2014/main" id="{00000000-0008-0000-0B00-000030000000}"/>
            </a:ext>
          </a:extLst>
        </xdr:cNvPr>
        <xdr:cNvSpPr/>
      </xdr:nvSpPr>
      <xdr:spPr>
        <a:xfrm>
          <a:off x="66675" y="10001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39</xdr:row>
      <xdr:rowOff>38100</xdr:rowOff>
    </xdr:from>
    <xdr:to>
      <xdr:col>0</xdr:col>
      <xdr:colOff>282675</xdr:colOff>
      <xdr:row>39</xdr:row>
      <xdr:rowOff>254100</xdr:rowOff>
    </xdr:to>
    <xdr:sp macro="" textlink="">
      <xdr:nvSpPr>
        <xdr:cNvPr id="49" name="正方形/長方形 48">
          <a:extLst>
            <a:ext uri="{FF2B5EF4-FFF2-40B4-BE49-F238E27FC236}">
              <a16:creationId xmlns:a16="http://schemas.microsoft.com/office/drawing/2014/main" id="{00000000-0008-0000-0B00-000031000000}"/>
            </a:ext>
          </a:extLst>
        </xdr:cNvPr>
        <xdr:cNvSpPr/>
      </xdr:nvSpPr>
      <xdr:spPr>
        <a:xfrm>
          <a:off x="66675" y="10287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40</xdr:row>
      <xdr:rowOff>38100</xdr:rowOff>
    </xdr:from>
    <xdr:to>
      <xdr:col>0</xdr:col>
      <xdr:colOff>282675</xdr:colOff>
      <xdr:row>40</xdr:row>
      <xdr:rowOff>254100</xdr:rowOff>
    </xdr:to>
    <xdr:sp macro="" textlink="">
      <xdr:nvSpPr>
        <xdr:cNvPr id="50" name="正方形/長方形 49">
          <a:extLst>
            <a:ext uri="{FF2B5EF4-FFF2-40B4-BE49-F238E27FC236}">
              <a16:creationId xmlns:a16="http://schemas.microsoft.com/office/drawing/2014/main" id="{00000000-0008-0000-0B00-000032000000}"/>
            </a:ext>
          </a:extLst>
        </xdr:cNvPr>
        <xdr:cNvSpPr/>
      </xdr:nvSpPr>
      <xdr:spPr>
        <a:xfrm>
          <a:off x="66675" y="10572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17</xdr:row>
      <xdr:rowOff>38100</xdr:rowOff>
    </xdr:from>
    <xdr:to>
      <xdr:col>0</xdr:col>
      <xdr:colOff>282675</xdr:colOff>
      <xdr:row>17</xdr:row>
      <xdr:rowOff>254100</xdr:rowOff>
    </xdr:to>
    <xdr:sp macro="" textlink="">
      <xdr:nvSpPr>
        <xdr:cNvPr id="51" name="正方形/長方形 50">
          <a:extLst>
            <a:ext uri="{FF2B5EF4-FFF2-40B4-BE49-F238E27FC236}">
              <a16:creationId xmlns:a16="http://schemas.microsoft.com/office/drawing/2014/main" id="{00000000-0008-0000-0B00-000033000000}"/>
            </a:ext>
          </a:extLst>
        </xdr:cNvPr>
        <xdr:cNvSpPr/>
      </xdr:nvSpPr>
      <xdr:spPr>
        <a:xfrm>
          <a:off x="66675" y="4000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18</xdr:row>
      <xdr:rowOff>38100</xdr:rowOff>
    </xdr:from>
    <xdr:to>
      <xdr:col>0</xdr:col>
      <xdr:colOff>282675</xdr:colOff>
      <xdr:row>18</xdr:row>
      <xdr:rowOff>254100</xdr:rowOff>
    </xdr:to>
    <xdr:sp macro="" textlink="">
      <xdr:nvSpPr>
        <xdr:cNvPr id="52" name="正方形/長方形 51">
          <a:extLst>
            <a:ext uri="{FF2B5EF4-FFF2-40B4-BE49-F238E27FC236}">
              <a16:creationId xmlns:a16="http://schemas.microsoft.com/office/drawing/2014/main" id="{00000000-0008-0000-0B00-000034000000}"/>
            </a:ext>
          </a:extLst>
        </xdr:cNvPr>
        <xdr:cNvSpPr/>
      </xdr:nvSpPr>
      <xdr:spPr>
        <a:xfrm>
          <a:off x="66675" y="4286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19</xdr:row>
      <xdr:rowOff>38100</xdr:rowOff>
    </xdr:from>
    <xdr:to>
      <xdr:col>0</xdr:col>
      <xdr:colOff>282675</xdr:colOff>
      <xdr:row>19</xdr:row>
      <xdr:rowOff>254100</xdr:rowOff>
    </xdr:to>
    <xdr:sp macro="" textlink="">
      <xdr:nvSpPr>
        <xdr:cNvPr id="53" name="正方形/長方形 52">
          <a:extLst>
            <a:ext uri="{FF2B5EF4-FFF2-40B4-BE49-F238E27FC236}">
              <a16:creationId xmlns:a16="http://schemas.microsoft.com/office/drawing/2014/main" id="{00000000-0008-0000-0B00-000035000000}"/>
            </a:ext>
          </a:extLst>
        </xdr:cNvPr>
        <xdr:cNvSpPr/>
      </xdr:nvSpPr>
      <xdr:spPr>
        <a:xfrm>
          <a:off x="66675" y="4572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20</xdr:row>
      <xdr:rowOff>38100</xdr:rowOff>
    </xdr:from>
    <xdr:to>
      <xdr:col>0</xdr:col>
      <xdr:colOff>282675</xdr:colOff>
      <xdr:row>20</xdr:row>
      <xdr:rowOff>254100</xdr:rowOff>
    </xdr:to>
    <xdr:sp macro="" textlink="">
      <xdr:nvSpPr>
        <xdr:cNvPr id="54" name="正方形/長方形 53">
          <a:extLst>
            <a:ext uri="{FF2B5EF4-FFF2-40B4-BE49-F238E27FC236}">
              <a16:creationId xmlns:a16="http://schemas.microsoft.com/office/drawing/2014/main" id="{00000000-0008-0000-0B00-000036000000}"/>
            </a:ext>
          </a:extLst>
        </xdr:cNvPr>
        <xdr:cNvSpPr/>
      </xdr:nvSpPr>
      <xdr:spPr>
        <a:xfrm>
          <a:off x="66675" y="4857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21</xdr:row>
      <xdr:rowOff>38100</xdr:rowOff>
    </xdr:from>
    <xdr:to>
      <xdr:col>0</xdr:col>
      <xdr:colOff>282675</xdr:colOff>
      <xdr:row>21</xdr:row>
      <xdr:rowOff>254100</xdr:rowOff>
    </xdr:to>
    <xdr:sp macro="" textlink="">
      <xdr:nvSpPr>
        <xdr:cNvPr id="55" name="正方形/長方形 54">
          <a:extLst>
            <a:ext uri="{FF2B5EF4-FFF2-40B4-BE49-F238E27FC236}">
              <a16:creationId xmlns:a16="http://schemas.microsoft.com/office/drawing/2014/main" id="{00000000-0008-0000-0B00-000037000000}"/>
            </a:ext>
          </a:extLst>
        </xdr:cNvPr>
        <xdr:cNvSpPr/>
      </xdr:nvSpPr>
      <xdr:spPr>
        <a:xfrm>
          <a:off x="66675" y="5143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22</xdr:row>
      <xdr:rowOff>38100</xdr:rowOff>
    </xdr:from>
    <xdr:to>
      <xdr:col>0</xdr:col>
      <xdr:colOff>282675</xdr:colOff>
      <xdr:row>22</xdr:row>
      <xdr:rowOff>254100</xdr:rowOff>
    </xdr:to>
    <xdr:sp macro="" textlink="">
      <xdr:nvSpPr>
        <xdr:cNvPr id="56" name="正方形/長方形 55">
          <a:extLst>
            <a:ext uri="{FF2B5EF4-FFF2-40B4-BE49-F238E27FC236}">
              <a16:creationId xmlns:a16="http://schemas.microsoft.com/office/drawing/2014/main" id="{00000000-0008-0000-0B00-000038000000}"/>
            </a:ext>
          </a:extLst>
        </xdr:cNvPr>
        <xdr:cNvSpPr/>
      </xdr:nvSpPr>
      <xdr:spPr>
        <a:xfrm>
          <a:off x="66675" y="5429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23</xdr:row>
      <xdr:rowOff>38100</xdr:rowOff>
    </xdr:from>
    <xdr:to>
      <xdr:col>0</xdr:col>
      <xdr:colOff>282675</xdr:colOff>
      <xdr:row>23</xdr:row>
      <xdr:rowOff>254100</xdr:rowOff>
    </xdr:to>
    <xdr:sp macro="" textlink="">
      <xdr:nvSpPr>
        <xdr:cNvPr id="57" name="正方形/長方形 56">
          <a:extLst>
            <a:ext uri="{FF2B5EF4-FFF2-40B4-BE49-F238E27FC236}">
              <a16:creationId xmlns:a16="http://schemas.microsoft.com/office/drawing/2014/main" id="{00000000-0008-0000-0B00-000039000000}"/>
            </a:ext>
          </a:extLst>
        </xdr:cNvPr>
        <xdr:cNvSpPr/>
      </xdr:nvSpPr>
      <xdr:spPr>
        <a:xfrm>
          <a:off x="66675" y="5715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24</xdr:row>
      <xdr:rowOff>38100</xdr:rowOff>
    </xdr:from>
    <xdr:to>
      <xdr:col>0</xdr:col>
      <xdr:colOff>282675</xdr:colOff>
      <xdr:row>24</xdr:row>
      <xdr:rowOff>254100</xdr:rowOff>
    </xdr:to>
    <xdr:sp macro="" textlink="">
      <xdr:nvSpPr>
        <xdr:cNvPr id="58" name="正方形/長方形 57">
          <a:extLst>
            <a:ext uri="{FF2B5EF4-FFF2-40B4-BE49-F238E27FC236}">
              <a16:creationId xmlns:a16="http://schemas.microsoft.com/office/drawing/2014/main" id="{00000000-0008-0000-0B00-00003A000000}"/>
            </a:ext>
          </a:extLst>
        </xdr:cNvPr>
        <xdr:cNvSpPr/>
      </xdr:nvSpPr>
      <xdr:spPr>
        <a:xfrm>
          <a:off x="66675" y="6000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25</xdr:row>
      <xdr:rowOff>38100</xdr:rowOff>
    </xdr:from>
    <xdr:to>
      <xdr:col>0</xdr:col>
      <xdr:colOff>282675</xdr:colOff>
      <xdr:row>25</xdr:row>
      <xdr:rowOff>254100</xdr:rowOff>
    </xdr:to>
    <xdr:sp macro="" textlink="">
      <xdr:nvSpPr>
        <xdr:cNvPr id="59" name="正方形/長方形 58">
          <a:extLst>
            <a:ext uri="{FF2B5EF4-FFF2-40B4-BE49-F238E27FC236}">
              <a16:creationId xmlns:a16="http://schemas.microsoft.com/office/drawing/2014/main" id="{00000000-0008-0000-0B00-00003B000000}"/>
            </a:ext>
          </a:extLst>
        </xdr:cNvPr>
        <xdr:cNvSpPr/>
      </xdr:nvSpPr>
      <xdr:spPr>
        <a:xfrm>
          <a:off x="66675" y="6286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26</xdr:row>
      <xdr:rowOff>38100</xdr:rowOff>
    </xdr:from>
    <xdr:to>
      <xdr:col>0</xdr:col>
      <xdr:colOff>282675</xdr:colOff>
      <xdr:row>26</xdr:row>
      <xdr:rowOff>254100</xdr:rowOff>
    </xdr:to>
    <xdr:sp macro="" textlink="">
      <xdr:nvSpPr>
        <xdr:cNvPr id="60" name="正方形/長方形 59">
          <a:extLst>
            <a:ext uri="{FF2B5EF4-FFF2-40B4-BE49-F238E27FC236}">
              <a16:creationId xmlns:a16="http://schemas.microsoft.com/office/drawing/2014/main" id="{00000000-0008-0000-0B00-00003C000000}"/>
            </a:ext>
          </a:extLst>
        </xdr:cNvPr>
        <xdr:cNvSpPr/>
      </xdr:nvSpPr>
      <xdr:spPr>
        <a:xfrm>
          <a:off x="66675" y="6572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27</xdr:row>
      <xdr:rowOff>38100</xdr:rowOff>
    </xdr:from>
    <xdr:to>
      <xdr:col>0</xdr:col>
      <xdr:colOff>282675</xdr:colOff>
      <xdr:row>27</xdr:row>
      <xdr:rowOff>254100</xdr:rowOff>
    </xdr:to>
    <xdr:sp macro="" textlink="">
      <xdr:nvSpPr>
        <xdr:cNvPr id="61" name="正方形/長方形 60">
          <a:extLst>
            <a:ext uri="{FF2B5EF4-FFF2-40B4-BE49-F238E27FC236}">
              <a16:creationId xmlns:a16="http://schemas.microsoft.com/office/drawing/2014/main" id="{00000000-0008-0000-0B00-00003D000000}"/>
            </a:ext>
          </a:extLst>
        </xdr:cNvPr>
        <xdr:cNvSpPr/>
      </xdr:nvSpPr>
      <xdr:spPr>
        <a:xfrm>
          <a:off x="66675" y="6858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28</xdr:row>
      <xdr:rowOff>38100</xdr:rowOff>
    </xdr:from>
    <xdr:to>
      <xdr:col>0</xdr:col>
      <xdr:colOff>282675</xdr:colOff>
      <xdr:row>28</xdr:row>
      <xdr:rowOff>254100</xdr:rowOff>
    </xdr:to>
    <xdr:sp macro="" textlink="">
      <xdr:nvSpPr>
        <xdr:cNvPr id="62" name="正方形/長方形 61">
          <a:extLst>
            <a:ext uri="{FF2B5EF4-FFF2-40B4-BE49-F238E27FC236}">
              <a16:creationId xmlns:a16="http://schemas.microsoft.com/office/drawing/2014/main" id="{00000000-0008-0000-0B00-00003E000000}"/>
            </a:ext>
          </a:extLst>
        </xdr:cNvPr>
        <xdr:cNvSpPr/>
      </xdr:nvSpPr>
      <xdr:spPr>
        <a:xfrm>
          <a:off x="66675" y="7143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29</xdr:row>
      <xdr:rowOff>38100</xdr:rowOff>
    </xdr:from>
    <xdr:to>
      <xdr:col>0</xdr:col>
      <xdr:colOff>282675</xdr:colOff>
      <xdr:row>29</xdr:row>
      <xdr:rowOff>254100</xdr:rowOff>
    </xdr:to>
    <xdr:sp macro="" textlink="">
      <xdr:nvSpPr>
        <xdr:cNvPr id="63" name="正方形/長方形 62">
          <a:extLst>
            <a:ext uri="{FF2B5EF4-FFF2-40B4-BE49-F238E27FC236}">
              <a16:creationId xmlns:a16="http://schemas.microsoft.com/office/drawing/2014/main" id="{00000000-0008-0000-0B00-00003F000000}"/>
            </a:ext>
          </a:extLst>
        </xdr:cNvPr>
        <xdr:cNvSpPr/>
      </xdr:nvSpPr>
      <xdr:spPr>
        <a:xfrm>
          <a:off x="66675" y="7429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30</xdr:row>
      <xdr:rowOff>38100</xdr:rowOff>
    </xdr:from>
    <xdr:to>
      <xdr:col>0</xdr:col>
      <xdr:colOff>282675</xdr:colOff>
      <xdr:row>30</xdr:row>
      <xdr:rowOff>254100</xdr:rowOff>
    </xdr:to>
    <xdr:sp macro="" textlink="">
      <xdr:nvSpPr>
        <xdr:cNvPr id="64" name="正方形/長方形 63">
          <a:extLst>
            <a:ext uri="{FF2B5EF4-FFF2-40B4-BE49-F238E27FC236}">
              <a16:creationId xmlns:a16="http://schemas.microsoft.com/office/drawing/2014/main" id="{00000000-0008-0000-0B00-000040000000}"/>
            </a:ext>
          </a:extLst>
        </xdr:cNvPr>
        <xdr:cNvSpPr/>
      </xdr:nvSpPr>
      <xdr:spPr>
        <a:xfrm>
          <a:off x="66675" y="7715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31</xdr:row>
      <xdr:rowOff>38100</xdr:rowOff>
    </xdr:from>
    <xdr:to>
      <xdr:col>0</xdr:col>
      <xdr:colOff>282675</xdr:colOff>
      <xdr:row>31</xdr:row>
      <xdr:rowOff>254100</xdr:rowOff>
    </xdr:to>
    <xdr:sp macro="" textlink="">
      <xdr:nvSpPr>
        <xdr:cNvPr id="65" name="正方形/長方形 64">
          <a:extLst>
            <a:ext uri="{FF2B5EF4-FFF2-40B4-BE49-F238E27FC236}">
              <a16:creationId xmlns:a16="http://schemas.microsoft.com/office/drawing/2014/main" id="{00000000-0008-0000-0B00-000041000000}"/>
            </a:ext>
          </a:extLst>
        </xdr:cNvPr>
        <xdr:cNvSpPr/>
      </xdr:nvSpPr>
      <xdr:spPr>
        <a:xfrm>
          <a:off x="66675" y="8001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32</xdr:row>
      <xdr:rowOff>38100</xdr:rowOff>
    </xdr:from>
    <xdr:to>
      <xdr:col>0</xdr:col>
      <xdr:colOff>282675</xdr:colOff>
      <xdr:row>32</xdr:row>
      <xdr:rowOff>254100</xdr:rowOff>
    </xdr:to>
    <xdr:sp macro="" textlink="">
      <xdr:nvSpPr>
        <xdr:cNvPr id="66" name="正方形/長方形 65">
          <a:extLst>
            <a:ext uri="{FF2B5EF4-FFF2-40B4-BE49-F238E27FC236}">
              <a16:creationId xmlns:a16="http://schemas.microsoft.com/office/drawing/2014/main" id="{00000000-0008-0000-0B00-000042000000}"/>
            </a:ext>
          </a:extLst>
        </xdr:cNvPr>
        <xdr:cNvSpPr/>
      </xdr:nvSpPr>
      <xdr:spPr>
        <a:xfrm>
          <a:off x="66675" y="8286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34</xdr:col>
      <xdr:colOff>31750</xdr:colOff>
      <xdr:row>2</xdr:row>
      <xdr:rowOff>34395</xdr:rowOff>
    </xdr:from>
    <xdr:to>
      <xdr:col>50</xdr:col>
      <xdr:colOff>107156</xdr:colOff>
      <xdr:row>7</xdr:row>
      <xdr:rowOff>11906</xdr:rowOff>
    </xdr:to>
    <xdr:sp macro="" textlink="">
      <xdr:nvSpPr>
        <xdr:cNvPr id="27" name="正方形/長方形 26">
          <a:extLst>
            <a:ext uri="{FF2B5EF4-FFF2-40B4-BE49-F238E27FC236}">
              <a16:creationId xmlns:a16="http://schemas.microsoft.com/office/drawing/2014/main" id="{00000000-0008-0000-0B00-00001B000000}"/>
            </a:ext>
          </a:extLst>
        </xdr:cNvPr>
        <xdr:cNvSpPr/>
      </xdr:nvSpPr>
      <xdr:spPr>
        <a:xfrm>
          <a:off x="7520781" y="439208"/>
          <a:ext cx="6576219" cy="1049073"/>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35</xdr:col>
      <xdr:colOff>563562</xdr:colOff>
      <xdr:row>7</xdr:row>
      <xdr:rowOff>137581</xdr:rowOff>
    </xdr:from>
    <xdr:to>
      <xdr:col>47</xdr:col>
      <xdr:colOff>714375</xdr:colOff>
      <xdr:row>12</xdr:row>
      <xdr:rowOff>23813</xdr:rowOff>
    </xdr:to>
    <xdr:sp macro="" textlink="">
      <xdr:nvSpPr>
        <xdr:cNvPr id="5" name="四角形吹き出し 4">
          <a:extLst>
            <a:ext uri="{FF2B5EF4-FFF2-40B4-BE49-F238E27FC236}">
              <a16:creationId xmlns:a16="http://schemas.microsoft.com/office/drawing/2014/main" id="{00000000-0008-0000-0B00-000005000000}"/>
            </a:ext>
          </a:extLst>
        </xdr:cNvPr>
        <xdr:cNvSpPr/>
      </xdr:nvSpPr>
      <xdr:spPr>
        <a:xfrm>
          <a:off x="8326437" y="1613956"/>
          <a:ext cx="4829969" cy="850638"/>
        </a:xfrm>
        <a:prstGeom prst="wedgeRectCallout">
          <a:avLst>
            <a:gd name="adj1" fmla="val 60805"/>
            <a:gd name="adj2" fmla="val -2191"/>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571500</xdr:colOff>
      <xdr:row>7</xdr:row>
      <xdr:rowOff>142875</xdr:rowOff>
    </xdr:from>
    <xdr:to>
      <xdr:col>48</xdr:col>
      <xdr:colOff>71437</xdr:colOff>
      <xdr:row>12</xdr:row>
      <xdr:rowOff>23813</xdr:rowOff>
    </xdr:to>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8334375" y="1619250"/>
          <a:ext cx="4953000" cy="845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0">
              <a:solidFill>
                <a:srgbClr val="FF0000"/>
              </a:solidFill>
              <a:latin typeface="HG丸ｺﾞｼｯｸM-PRO" panose="020F0600000000000000" pitchFamily="50" charset="-128"/>
              <a:ea typeface="HG丸ｺﾞｼｯｸM-PRO" panose="020F0600000000000000" pitchFamily="50" charset="-128"/>
            </a:rPr>
            <a:t>「従事する者」及び「うち専任の宅地建物取引士」の人数については、</a:t>
          </a:r>
          <a:endParaRPr kumimoji="1" lang="en-US" altLang="ja-JP" sz="1100" b="0">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11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名以内であれば自動計算される為入力不要。</a:t>
          </a:r>
        </a:p>
        <a:p>
          <a:pPr algn="l"/>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業務</a:t>
          </a:r>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に従事する者」</a:t>
          </a:r>
          <a:r>
            <a:rPr kumimoji="1"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が</a:t>
          </a:r>
          <a:r>
            <a:rPr kumimoji="1" lang="en-US" altLang="ja-JP" sz="11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名以上となる場合は、</a:t>
          </a:r>
          <a:r>
            <a:rPr kumimoji="1" lang="ja-JP" altLang="ja-JP" sz="1100" b="0">
              <a:solidFill>
                <a:srgbClr val="FF0000"/>
              </a:solidFill>
              <a:effectLst/>
              <a:latin typeface="+mn-lt"/>
              <a:ea typeface="+mn-ea"/>
              <a:cs typeface="+mn-cs"/>
            </a:rPr>
            <a:t>シートをコピーするなどし、</a:t>
          </a:r>
          <a:endParaRPr kumimoji="1" lang="en-US" altLang="ja-JP" sz="1100" b="0">
            <a:solidFill>
              <a:srgbClr val="FF0000"/>
            </a:solidFill>
            <a:effectLst/>
            <a:latin typeface="+mn-lt"/>
            <a:ea typeface="+mn-ea"/>
            <a:cs typeface="+mn-cs"/>
          </a:endParaRPr>
        </a:p>
        <a:p>
          <a:pPr algn="l"/>
          <a:r>
            <a:rPr kumimoji="1" lang="ja-JP" altLang="en-US" sz="1100" b="0">
              <a:solidFill>
                <a:srgbClr val="FF0000"/>
              </a:solidFill>
              <a:latin typeface="HG丸ｺﾞｼｯｸM-PRO" panose="020F0600000000000000" pitchFamily="50" charset="-128"/>
              <a:ea typeface="HG丸ｺﾞｼｯｸM-PRO" panose="020F0600000000000000" pitchFamily="50" charset="-128"/>
            </a:rPr>
            <a:t>右欄において直接入力してください。</a:t>
          </a:r>
        </a:p>
      </xdr:txBody>
    </xdr:sp>
    <xdr:clientData/>
  </xdr:twoCellAnchor>
  <xdr:twoCellAnchor>
    <xdr:from>
      <xdr:col>34</xdr:col>
      <xdr:colOff>31750</xdr:colOff>
      <xdr:row>0</xdr:row>
      <xdr:rowOff>31750</xdr:rowOff>
    </xdr:from>
    <xdr:to>
      <xdr:col>50</xdr:col>
      <xdr:colOff>107156</xdr:colOff>
      <xdr:row>1</xdr:row>
      <xdr:rowOff>300302</xdr:rowOff>
    </xdr:to>
    <xdr:sp macro="" textlink="">
      <xdr:nvSpPr>
        <xdr:cNvPr id="30" name="正方形/長方形 29">
          <a:extLst>
            <a:ext uri="{FF2B5EF4-FFF2-40B4-BE49-F238E27FC236}">
              <a16:creationId xmlns:a16="http://schemas.microsoft.com/office/drawing/2014/main" id="{00000000-0008-0000-0B00-00001E000000}"/>
            </a:ext>
          </a:extLst>
        </xdr:cNvPr>
        <xdr:cNvSpPr/>
      </xdr:nvSpPr>
      <xdr:spPr>
        <a:xfrm>
          <a:off x="7651750" y="31750"/>
          <a:ext cx="6965156"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従たる事務所がある場合は事務所ごとに作成</a:t>
          </a:r>
        </a:p>
      </xdr:txBody>
    </xdr:sp>
    <xdr:clientData/>
  </xdr:twoCellAnchor>
  <xdr:twoCellAnchor>
    <xdr:from>
      <xdr:col>54</xdr:col>
      <xdr:colOff>384403</xdr:colOff>
      <xdr:row>9</xdr:row>
      <xdr:rowOff>71436</xdr:rowOff>
    </xdr:from>
    <xdr:to>
      <xdr:col>65</xdr:col>
      <xdr:colOff>59531</xdr:colOff>
      <xdr:row>14</xdr:row>
      <xdr:rowOff>159883</xdr:rowOff>
    </xdr:to>
    <xdr:sp macro="" textlink="">
      <xdr:nvSpPr>
        <xdr:cNvPr id="9" name="テキスト ボックス 8">
          <a:extLst>
            <a:ext uri="{FF2B5EF4-FFF2-40B4-BE49-F238E27FC236}">
              <a16:creationId xmlns:a16="http://schemas.microsoft.com/office/drawing/2014/main" id="{00000000-0008-0000-0B00-000009000000}"/>
            </a:ext>
          </a:extLst>
        </xdr:cNvPr>
        <xdr:cNvSpPr txBox="1"/>
      </xdr:nvSpPr>
      <xdr:spPr>
        <a:xfrm>
          <a:off x="15529153" y="1952624"/>
          <a:ext cx="3080316" cy="1136197"/>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宅地建物取引士は必ず登録番号を記載</a:t>
          </a:r>
          <a:endPar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専任の宅地建物取引士には</a:t>
          </a:r>
          <a:r>
            <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の前に〇</a:t>
          </a:r>
          <a:endPar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宅地建物取引士以外は何も記入しない</a:t>
          </a:r>
          <a:endPar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専任の場合　〇</a:t>
          </a:r>
          <a:r>
            <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兵庫</a:t>
          </a:r>
          <a:r>
            <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〕012345</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専任以外　　　</a:t>
          </a:r>
          <a:r>
            <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大阪</a:t>
          </a:r>
          <a:r>
            <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〕054321</a:t>
          </a: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　</a:t>
          </a:r>
          <a:endPar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0</xdr:colOff>
      <xdr:row>8</xdr:row>
      <xdr:rowOff>214312</xdr:rowOff>
    </xdr:from>
    <xdr:to>
      <xdr:col>21</xdr:col>
      <xdr:colOff>445009</xdr:colOff>
      <xdr:row>14</xdr:row>
      <xdr:rowOff>254339</xdr:rowOff>
    </xdr:to>
    <xdr:pic>
      <xdr:nvPicPr>
        <xdr:cNvPr id="2" name="図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6155531" y="2809875"/>
          <a:ext cx="5505165" cy="134733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209550</xdr:colOff>
          <xdr:row>0</xdr:row>
          <xdr:rowOff>381000</xdr:rowOff>
        </xdr:from>
        <xdr:to>
          <xdr:col>21</xdr:col>
          <xdr:colOff>76200</xdr:colOff>
          <xdr:row>28</xdr:row>
          <xdr:rowOff>104775</xdr:rowOff>
        </xdr:to>
        <xdr:sp macro="" textlink="">
          <xdr:nvSpPr>
            <xdr:cNvPr id="22533" name="Object 5" hidden="1">
              <a:extLst>
                <a:ext uri="{63B3BB69-23CF-44E3-9099-C40C66FF867C}">
                  <a14:compatExt spid="_x0000_s22533"/>
                </a:ext>
                <a:ext uri="{FF2B5EF4-FFF2-40B4-BE49-F238E27FC236}">
                  <a16:creationId xmlns:a16="http://schemas.microsoft.com/office/drawing/2014/main" id="{00000000-0008-0000-0D00-000005580000}"/>
                </a:ext>
              </a:extLst>
            </xdr:cNvPr>
            <xdr:cNvSpPr/>
          </xdr:nvSpPr>
          <xdr:spPr bwMode="auto">
            <a:xfrm>
              <a:off x="0" y="0"/>
              <a:ext cx="0" cy="0"/>
            </a:xfrm>
            <a:prstGeom prst="rect">
              <a:avLst/>
            </a:prstGeom>
            <a:solidFill>
              <a:srgbClr val="FFFFFF" mc:Ignorable="a14" a14:legacySpreadsheetColorIndex="65"/>
            </a:solidFill>
            <a:ln w="9525">
              <a:solidFill>
                <a:srgbClr val="000000"/>
              </a:solidFill>
              <a:miter lim="800000"/>
              <a:headEnd/>
              <a:tailEnd/>
            </a:ln>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editAs="oneCell">
    <xdr:from>
      <xdr:col>3</xdr:col>
      <xdr:colOff>95250</xdr:colOff>
      <xdr:row>8</xdr:row>
      <xdr:rowOff>107156</xdr:rowOff>
    </xdr:from>
    <xdr:to>
      <xdr:col>11</xdr:col>
      <xdr:colOff>75915</xdr:colOff>
      <xdr:row>11</xdr:row>
      <xdr:rowOff>303598</xdr:rowOff>
    </xdr:to>
    <xdr:pic>
      <xdr:nvPicPr>
        <xdr:cNvPr id="2" name="図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7262813" y="2869406"/>
          <a:ext cx="5505165" cy="1518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123825</xdr:colOff>
      <xdr:row>0</xdr:row>
      <xdr:rowOff>2383</xdr:rowOff>
    </xdr:from>
    <xdr:to>
      <xdr:col>21</xdr:col>
      <xdr:colOff>259556</xdr:colOff>
      <xdr:row>4</xdr:row>
      <xdr:rowOff>166688</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7648575" y="2383"/>
          <a:ext cx="5398294" cy="1235868"/>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endParaRPr kumimoji="1" lang="en-US" altLang="ja-JP" sz="2800"/>
        </a:p>
        <a:p>
          <a:pPr algn="l"/>
          <a:endParaRPr kumimoji="1" lang="ja-JP" altLang="en-US" sz="18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104775</xdr:colOff>
      <xdr:row>33</xdr:row>
      <xdr:rowOff>190500</xdr:rowOff>
    </xdr:from>
    <xdr:to>
      <xdr:col>18</xdr:col>
      <xdr:colOff>800100</xdr:colOff>
      <xdr:row>37</xdr:row>
      <xdr:rowOff>57150</xdr:rowOff>
    </xdr:to>
    <xdr:sp macro="" textlink="">
      <xdr:nvSpPr>
        <xdr:cNvPr id="2" name="大かっこ 1">
          <a:extLst>
            <a:ext uri="{FF2B5EF4-FFF2-40B4-BE49-F238E27FC236}">
              <a16:creationId xmlns:a16="http://schemas.microsoft.com/office/drawing/2014/main" id="{00000000-0008-0000-1000-000002000000}"/>
            </a:ext>
          </a:extLst>
        </xdr:cNvPr>
        <xdr:cNvSpPr/>
      </xdr:nvSpPr>
      <xdr:spPr>
        <a:xfrm>
          <a:off x="9020175" y="5829300"/>
          <a:ext cx="4010025" cy="571500"/>
        </a:xfrm>
        <a:prstGeom prst="bracketPair">
          <a:avLst>
            <a:gd name="adj" fmla="val 784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380999</xdr:colOff>
      <xdr:row>10</xdr:row>
      <xdr:rowOff>200025</xdr:rowOff>
    </xdr:from>
    <xdr:to>
      <xdr:col>30</xdr:col>
      <xdr:colOff>438149</xdr:colOff>
      <xdr:row>19</xdr:row>
      <xdr:rowOff>66675</xdr:rowOff>
    </xdr:to>
    <xdr:sp macro="" textlink="">
      <xdr:nvSpPr>
        <xdr:cNvPr id="5" name="大かっこ 4">
          <a:extLst>
            <a:ext uri="{FF2B5EF4-FFF2-40B4-BE49-F238E27FC236}">
              <a16:creationId xmlns:a16="http://schemas.microsoft.com/office/drawing/2014/main" id="{00000000-0008-0000-1000-000005000000}"/>
            </a:ext>
          </a:extLst>
        </xdr:cNvPr>
        <xdr:cNvSpPr/>
      </xdr:nvSpPr>
      <xdr:spPr>
        <a:xfrm>
          <a:off x="9296399" y="9772650"/>
          <a:ext cx="4857750" cy="1438275"/>
        </a:xfrm>
        <a:prstGeom prst="bracketPair">
          <a:avLst>
            <a:gd name="adj" fmla="val 238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533400</xdr:colOff>
      <xdr:row>33</xdr:row>
      <xdr:rowOff>209550</xdr:rowOff>
    </xdr:from>
    <xdr:to>
      <xdr:col>30</xdr:col>
      <xdr:colOff>304800</xdr:colOff>
      <xdr:row>38</xdr:row>
      <xdr:rowOff>28576</xdr:rowOff>
    </xdr:to>
    <xdr:sp macro="" textlink="">
      <xdr:nvSpPr>
        <xdr:cNvPr id="6" name="大かっこ 5">
          <a:extLst>
            <a:ext uri="{FF2B5EF4-FFF2-40B4-BE49-F238E27FC236}">
              <a16:creationId xmlns:a16="http://schemas.microsoft.com/office/drawing/2014/main" id="{00000000-0008-0000-1000-000006000000}"/>
            </a:ext>
          </a:extLst>
        </xdr:cNvPr>
        <xdr:cNvSpPr/>
      </xdr:nvSpPr>
      <xdr:spPr>
        <a:xfrm>
          <a:off x="9448800" y="13716000"/>
          <a:ext cx="4572000" cy="714376"/>
        </a:xfrm>
        <a:prstGeom prst="bracketPair">
          <a:avLst>
            <a:gd name="adj" fmla="val 375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653143</xdr:colOff>
      <xdr:row>7</xdr:row>
      <xdr:rowOff>40820</xdr:rowOff>
    </xdr:from>
    <xdr:to>
      <xdr:col>8</xdr:col>
      <xdr:colOff>122465</xdr:colOff>
      <xdr:row>7</xdr:row>
      <xdr:rowOff>168728</xdr:rowOff>
    </xdr:to>
    <xdr:cxnSp macro="">
      <xdr:nvCxnSpPr>
        <xdr:cNvPr id="7" name="直線コネクタ 6">
          <a:extLst>
            <a:ext uri="{FF2B5EF4-FFF2-40B4-BE49-F238E27FC236}">
              <a16:creationId xmlns:a16="http://schemas.microsoft.com/office/drawing/2014/main" id="{00000000-0008-0000-1000-000007000000}"/>
            </a:ext>
          </a:extLst>
        </xdr:cNvPr>
        <xdr:cNvCxnSpPr/>
      </xdr:nvCxnSpPr>
      <xdr:spPr>
        <a:xfrm flipH="1">
          <a:off x="5453743" y="1240970"/>
          <a:ext cx="155122" cy="12790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5</xdr:row>
      <xdr:rowOff>0</xdr:rowOff>
    </xdr:from>
    <xdr:to>
      <xdr:col>8</xdr:col>
      <xdr:colOff>123825</xdr:colOff>
      <xdr:row>7</xdr:row>
      <xdr:rowOff>67355</xdr:rowOff>
    </xdr:to>
    <xdr:cxnSp macro="">
      <xdr:nvCxnSpPr>
        <xdr:cNvPr id="8" name="直線コネクタ 7">
          <a:extLst>
            <a:ext uri="{FF2B5EF4-FFF2-40B4-BE49-F238E27FC236}">
              <a16:creationId xmlns:a16="http://schemas.microsoft.com/office/drawing/2014/main" id="{00000000-0008-0000-1000-000008000000}"/>
            </a:ext>
          </a:extLst>
        </xdr:cNvPr>
        <xdr:cNvCxnSpPr/>
      </xdr:nvCxnSpPr>
      <xdr:spPr>
        <a:xfrm>
          <a:off x="5486400" y="857250"/>
          <a:ext cx="123825" cy="41025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5</xdr:row>
      <xdr:rowOff>27215</xdr:rowOff>
    </xdr:from>
    <xdr:to>
      <xdr:col>8</xdr:col>
      <xdr:colOff>0</xdr:colOff>
      <xdr:row>11</xdr:row>
      <xdr:rowOff>62593</xdr:rowOff>
    </xdr:to>
    <xdr:cxnSp macro="">
      <xdr:nvCxnSpPr>
        <xdr:cNvPr id="9" name="直線コネクタ 8">
          <a:extLst>
            <a:ext uri="{FF2B5EF4-FFF2-40B4-BE49-F238E27FC236}">
              <a16:creationId xmlns:a16="http://schemas.microsoft.com/office/drawing/2014/main" id="{00000000-0008-0000-1000-000009000000}"/>
            </a:ext>
          </a:extLst>
        </xdr:cNvPr>
        <xdr:cNvCxnSpPr/>
      </xdr:nvCxnSpPr>
      <xdr:spPr>
        <a:xfrm>
          <a:off x="5486400" y="884465"/>
          <a:ext cx="0" cy="106407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612321</xdr:colOff>
      <xdr:row>9</xdr:row>
      <xdr:rowOff>0</xdr:rowOff>
    </xdr:from>
    <xdr:to>
      <xdr:col>8</xdr:col>
      <xdr:colOff>163286</xdr:colOff>
      <xdr:row>9</xdr:row>
      <xdr:rowOff>0</xdr:rowOff>
    </xdr:to>
    <xdr:cxnSp macro="">
      <xdr:nvCxnSpPr>
        <xdr:cNvPr id="10" name="直線コネクタ 9">
          <a:extLst>
            <a:ext uri="{FF2B5EF4-FFF2-40B4-BE49-F238E27FC236}">
              <a16:creationId xmlns:a16="http://schemas.microsoft.com/office/drawing/2014/main" id="{00000000-0008-0000-1000-00000A000000}"/>
            </a:ext>
          </a:extLst>
        </xdr:cNvPr>
        <xdr:cNvCxnSpPr/>
      </xdr:nvCxnSpPr>
      <xdr:spPr>
        <a:xfrm>
          <a:off x="5412921" y="1543050"/>
          <a:ext cx="23676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79</xdr:row>
      <xdr:rowOff>104775</xdr:rowOff>
    </xdr:from>
    <xdr:to>
      <xdr:col>0</xdr:col>
      <xdr:colOff>19050</xdr:colOff>
      <xdr:row>79</xdr:row>
      <xdr:rowOff>109538</xdr:rowOff>
    </xdr:to>
    <xdr:cxnSp macro="">
      <xdr:nvCxnSpPr>
        <xdr:cNvPr id="2" name="直線矢印コネクタ 1">
          <a:extLst>
            <a:ext uri="{FF2B5EF4-FFF2-40B4-BE49-F238E27FC236}">
              <a16:creationId xmlns:a16="http://schemas.microsoft.com/office/drawing/2014/main" id="{A1C61F76-691E-49D1-8512-1BE758D904CF}"/>
            </a:ext>
          </a:extLst>
        </xdr:cNvPr>
        <xdr:cNvCxnSpPr/>
      </xdr:nvCxnSpPr>
      <xdr:spPr>
        <a:xfrm flipV="1">
          <a:off x="0" y="1364932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104775</xdr:colOff>
      <xdr:row>1</xdr:row>
      <xdr:rowOff>0</xdr:rowOff>
    </xdr:from>
    <xdr:to>
      <xdr:col>17</xdr:col>
      <xdr:colOff>35718</xdr:colOff>
      <xdr:row>4</xdr:row>
      <xdr:rowOff>20053</xdr:rowOff>
    </xdr:to>
    <xdr:sp macro="" textlink="">
      <xdr:nvSpPr>
        <xdr:cNvPr id="3" name="角丸四角形 4">
          <a:extLst>
            <a:ext uri="{FF2B5EF4-FFF2-40B4-BE49-F238E27FC236}">
              <a16:creationId xmlns:a16="http://schemas.microsoft.com/office/drawing/2014/main" id="{CD9338F0-DE31-45A4-885C-C1521F3197D1}"/>
            </a:ext>
          </a:extLst>
        </xdr:cNvPr>
        <xdr:cNvSpPr/>
      </xdr:nvSpPr>
      <xdr:spPr>
        <a:xfrm>
          <a:off x="12449175" y="171450"/>
          <a:ext cx="3359943" cy="534403"/>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rPr>
            <a:t>見　本</a:t>
          </a:r>
        </a:p>
      </xdr:txBody>
    </xdr:sp>
    <xdr:clientData/>
  </xdr:twoCellAnchor>
  <xdr:twoCellAnchor>
    <xdr:from>
      <xdr:col>11</xdr:col>
      <xdr:colOff>119688</xdr:colOff>
      <xdr:row>26</xdr:row>
      <xdr:rowOff>119062</xdr:rowOff>
    </xdr:from>
    <xdr:to>
      <xdr:col>25</xdr:col>
      <xdr:colOff>83344</xdr:colOff>
      <xdr:row>33</xdr:row>
      <xdr:rowOff>71437</xdr:rowOff>
    </xdr:to>
    <xdr:sp macro="" textlink="">
      <xdr:nvSpPr>
        <xdr:cNvPr id="4" name="テキスト ボックス 3">
          <a:extLst>
            <a:ext uri="{FF2B5EF4-FFF2-40B4-BE49-F238E27FC236}">
              <a16:creationId xmlns:a16="http://schemas.microsoft.com/office/drawing/2014/main" id="{51F8D136-5DA0-480D-9A99-F83E5FD39AAC}"/>
            </a:ext>
          </a:extLst>
        </xdr:cNvPr>
        <xdr:cNvSpPr txBox="1"/>
      </xdr:nvSpPr>
      <xdr:spPr>
        <a:xfrm>
          <a:off x="7322969" y="7679531"/>
          <a:ext cx="5428625" cy="1952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solidFill>
                <a:srgbClr val="FF0000"/>
              </a:solidFill>
            </a:rPr>
            <a:t>※</a:t>
          </a:r>
          <a:r>
            <a:rPr kumimoji="1" lang="ja-JP" altLang="en-US" sz="1200" b="1">
              <a:solidFill>
                <a:srgbClr val="FF0000"/>
              </a:solidFill>
            </a:rPr>
            <a:t>職歴の書き方についての注意事項</a:t>
          </a:r>
          <a:endParaRPr kumimoji="1" lang="en-US" altLang="ja-JP" sz="1200" b="1">
            <a:solidFill>
              <a:srgbClr val="FF0000"/>
            </a:solidFill>
          </a:endParaRPr>
        </a:p>
        <a:p>
          <a:r>
            <a:rPr kumimoji="1" lang="ja-JP" altLang="en-US" sz="1100"/>
            <a:t>①最終学歴後の経歴を、期間の隙間がないように「自～至」を明記し、空白の期間は「無職」と記入する。</a:t>
          </a:r>
          <a:endParaRPr kumimoji="1" lang="en-US" altLang="ja-JP" sz="1100"/>
        </a:p>
        <a:p>
          <a:r>
            <a:rPr kumimoji="1" lang="ja-JP" altLang="en-US" sz="1100"/>
            <a:t>②職務内容については、実態にそって営業、設計、経理などわかりやすく記入。</a:t>
          </a:r>
          <a:endParaRPr kumimoji="1" lang="en-US" altLang="ja-JP" sz="1100"/>
        </a:p>
        <a:p>
          <a:r>
            <a:rPr kumimoji="1" lang="ja-JP" altLang="en-US" sz="1100"/>
            <a:t>③複数の会社の役員をしている場合、各社における常勤・非常勤の別を記入する。</a:t>
          </a:r>
          <a:endParaRPr kumimoji="1" lang="en-US" altLang="ja-JP" sz="1100"/>
        </a:p>
        <a:p>
          <a:r>
            <a:rPr kumimoji="1" lang="ja-JP" altLang="en-US" sz="1100"/>
            <a:t>⑤役員に関しては登記簿謄本記載の就任日を記入。</a:t>
          </a:r>
          <a:endParaRPr kumimoji="1" lang="en-US" altLang="ja-JP" sz="1100"/>
        </a:p>
        <a:p>
          <a:r>
            <a:rPr kumimoji="1" lang="ja-JP" altLang="en-US" sz="1100"/>
            <a:t>⑥政令使用人、専任取引士に就退任した場合は、変更届記載の日付を必ず記入する。</a:t>
          </a:r>
          <a:endParaRPr kumimoji="1" lang="en-US" altLang="ja-JP" sz="1100"/>
        </a:p>
        <a:p>
          <a:r>
            <a:rPr kumimoji="1" lang="ja-JP" altLang="en-US" sz="1100"/>
            <a:t>⑦代表者が別法人の役員で尚且つ専任の宅地建物取引士を兼務する場合は、常勤性、専任性についての理由書の添付が必要。</a:t>
          </a:r>
          <a:r>
            <a:rPr kumimoji="1" lang="en-US" altLang="ja-JP" sz="1100"/>
            <a:t>※</a:t>
          </a:r>
          <a:r>
            <a:rPr kumimoji="1" lang="ja-JP" altLang="en-US" sz="1100"/>
            <a:t>下記見本２参照</a:t>
          </a:r>
        </a:p>
      </xdr:txBody>
    </xdr:sp>
    <xdr:clientData/>
  </xdr:twoCellAnchor>
  <xdr:twoCellAnchor>
    <xdr:from>
      <xdr:col>29</xdr:col>
      <xdr:colOff>130342</xdr:colOff>
      <xdr:row>0</xdr:row>
      <xdr:rowOff>190500</xdr:rowOff>
    </xdr:from>
    <xdr:to>
      <xdr:col>34</xdr:col>
      <xdr:colOff>23812</xdr:colOff>
      <xdr:row>2</xdr:row>
      <xdr:rowOff>290764</xdr:rowOff>
    </xdr:to>
    <xdr:sp macro="" textlink="">
      <xdr:nvSpPr>
        <xdr:cNvPr id="5" name="角丸四角形 14">
          <a:extLst>
            <a:ext uri="{FF2B5EF4-FFF2-40B4-BE49-F238E27FC236}">
              <a16:creationId xmlns:a16="http://schemas.microsoft.com/office/drawing/2014/main" id="{B449F626-4925-4E4A-957F-221AAD65D23B}"/>
            </a:ext>
          </a:extLst>
        </xdr:cNvPr>
        <xdr:cNvSpPr/>
      </xdr:nvSpPr>
      <xdr:spPr>
        <a:xfrm>
          <a:off x="24133342" y="171450"/>
          <a:ext cx="3322470" cy="338389"/>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rPr>
            <a:t> 見 本 ２</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104775</xdr:colOff>
      <xdr:row>1</xdr:row>
      <xdr:rowOff>0</xdr:rowOff>
    </xdr:from>
    <xdr:to>
      <xdr:col>17</xdr:col>
      <xdr:colOff>35718</xdr:colOff>
      <xdr:row>4</xdr:row>
      <xdr:rowOff>20053</xdr:rowOff>
    </xdr:to>
    <xdr:sp macro="" textlink="">
      <xdr:nvSpPr>
        <xdr:cNvPr id="2" name="角丸四角形 4">
          <a:extLst>
            <a:ext uri="{FF2B5EF4-FFF2-40B4-BE49-F238E27FC236}">
              <a16:creationId xmlns:a16="http://schemas.microsoft.com/office/drawing/2014/main" id="{31E004BF-4B4F-4FBD-8426-597F2EF762DC}"/>
            </a:ext>
          </a:extLst>
        </xdr:cNvPr>
        <xdr:cNvSpPr/>
      </xdr:nvSpPr>
      <xdr:spPr>
        <a:xfrm>
          <a:off x="8334375" y="171450"/>
          <a:ext cx="3359943" cy="534403"/>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rPr>
            <a:t>見　本</a:t>
          </a:r>
        </a:p>
      </xdr:txBody>
    </xdr:sp>
    <xdr:clientData/>
  </xdr:twoCellAnchor>
  <xdr:twoCellAnchor>
    <xdr:from>
      <xdr:col>11</xdr:col>
      <xdr:colOff>119688</xdr:colOff>
      <xdr:row>26</xdr:row>
      <xdr:rowOff>194760</xdr:rowOff>
    </xdr:from>
    <xdr:to>
      <xdr:col>25</xdr:col>
      <xdr:colOff>83344</xdr:colOff>
      <xdr:row>36</xdr:row>
      <xdr:rowOff>71437</xdr:rowOff>
    </xdr:to>
    <xdr:sp macro="" textlink="">
      <xdr:nvSpPr>
        <xdr:cNvPr id="3" name="テキスト ボックス 2">
          <a:extLst>
            <a:ext uri="{FF2B5EF4-FFF2-40B4-BE49-F238E27FC236}">
              <a16:creationId xmlns:a16="http://schemas.microsoft.com/office/drawing/2014/main" id="{DBF3DFC7-6438-4F65-B8BA-F5441B010F0A}"/>
            </a:ext>
          </a:extLst>
        </xdr:cNvPr>
        <xdr:cNvSpPr txBox="1"/>
      </xdr:nvSpPr>
      <xdr:spPr>
        <a:xfrm>
          <a:off x="7663488" y="4633410"/>
          <a:ext cx="9564856" cy="1610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solidFill>
                <a:srgbClr val="FF0000"/>
              </a:solidFill>
            </a:rPr>
            <a:t>※</a:t>
          </a:r>
          <a:r>
            <a:rPr kumimoji="1" lang="ja-JP" altLang="en-US" sz="1200" b="1">
              <a:solidFill>
                <a:srgbClr val="FF0000"/>
              </a:solidFill>
            </a:rPr>
            <a:t>職歴の書き方についての注意事項</a:t>
          </a:r>
          <a:endParaRPr kumimoji="1" lang="en-US" altLang="ja-JP" sz="1200" b="1">
            <a:solidFill>
              <a:srgbClr val="FF0000"/>
            </a:solidFill>
          </a:endParaRPr>
        </a:p>
        <a:p>
          <a:r>
            <a:rPr kumimoji="1" lang="ja-JP" altLang="en-US" sz="1100"/>
            <a:t>①最終学歴後の経歴を、期間の隙間がないように「自～至」を明記し、空白の期間は「無職」と記入する。</a:t>
          </a:r>
          <a:endParaRPr kumimoji="1" lang="en-US" altLang="ja-JP" sz="1100"/>
        </a:p>
        <a:p>
          <a:r>
            <a:rPr kumimoji="1" lang="ja-JP" altLang="en-US" sz="1100"/>
            <a:t>②職務内容については、実態にそって営業、設計、経理などわかりやすく記入。</a:t>
          </a:r>
          <a:endParaRPr kumimoji="1" lang="en-US" altLang="ja-JP" sz="1100"/>
        </a:p>
        <a:p>
          <a:r>
            <a:rPr kumimoji="1" lang="ja-JP" altLang="en-US" sz="1100"/>
            <a:t>③複数の会社の役員をしている場合、各社における常勤・非常勤の別を記入する。</a:t>
          </a:r>
          <a:endParaRPr kumimoji="1" lang="en-US" altLang="ja-JP" sz="1100"/>
        </a:p>
        <a:p>
          <a:r>
            <a:rPr kumimoji="1" lang="ja-JP" altLang="en-US" sz="1100"/>
            <a:t>⑤役員に関しては登記簿謄本記載の就任日を記入。</a:t>
          </a:r>
          <a:endParaRPr kumimoji="1" lang="en-US" altLang="ja-JP" sz="1100"/>
        </a:p>
        <a:p>
          <a:r>
            <a:rPr kumimoji="1" lang="ja-JP" altLang="en-US" sz="1100"/>
            <a:t>⑥政令使用人、専任取引士に就退任した場合は、変更届記載の日付を必ず記入する。</a:t>
          </a:r>
          <a:endParaRPr kumimoji="1" lang="en-US" altLang="ja-JP" sz="1100"/>
        </a:p>
        <a:p>
          <a:r>
            <a:rPr kumimoji="1" lang="ja-JP" altLang="en-US" sz="1100"/>
            <a:t>⑦代表者が別法人の役員で尚且つ専任の宅地建物取引士を兼務する場合は、常勤性、専任性についての理由書の添付が必要。</a:t>
          </a:r>
          <a:r>
            <a:rPr kumimoji="1" lang="en-US" altLang="ja-JP" sz="1100"/>
            <a:t>※</a:t>
          </a:r>
          <a:r>
            <a:rPr kumimoji="1" lang="ja-JP" altLang="en-US" sz="1100"/>
            <a:t>下記見本２参照</a:t>
          </a:r>
        </a:p>
      </xdr:txBody>
    </xdr:sp>
    <xdr:clientData/>
  </xdr:twoCellAnchor>
  <xdr:twoCellAnchor>
    <xdr:from>
      <xdr:col>29</xdr:col>
      <xdr:colOff>130342</xdr:colOff>
      <xdr:row>1</xdr:row>
      <xdr:rowOff>0</xdr:rowOff>
    </xdr:from>
    <xdr:to>
      <xdr:col>34</xdr:col>
      <xdr:colOff>23812</xdr:colOff>
      <xdr:row>2</xdr:row>
      <xdr:rowOff>290764</xdr:rowOff>
    </xdr:to>
    <xdr:sp macro="" textlink="">
      <xdr:nvSpPr>
        <xdr:cNvPr id="4" name="角丸四角形 14">
          <a:extLst>
            <a:ext uri="{FF2B5EF4-FFF2-40B4-BE49-F238E27FC236}">
              <a16:creationId xmlns:a16="http://schemas.microsoft.com/office/drawing/2014/main" id="{85E51603-02D4-45D3-80D7-0E29B10952CF}"/>
            </a:ext>
          </a:extLst>
        </xdr:cNvPr>
        <xdr:cNvSpPr/>
      </xdr:nvSpPr>
      <xdr:spPr>
        <a:xfrm>
          <a:off x="20018542" y="171450"/>
          <a:ext cx="3322470" cy="338389"/>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rPr>
            <a:t> 見 本 ２</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28576</xdr:colOff>
      <xdr:row>3</xdr:row>
      <xdr:rowOff>66675</xdr:rowOff>
    </xdr:from>
    <xdr:to>
      <xdr:col>16</xdr:col>
      <xdr:colOff>590551</xdr:colOff>
      <xdr:row>6</xdr:row>
      <xdr:rowOff>340939</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7315201" y="935831"/>
          <a:ext cx="5395913" cy="1405358"/>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11</xdr:row>
          <xdr:rowOff>381000</xdr:rowOff>
        </xdr:from>
        <xdr:to>
          <xdr:col>2</xdr:col>
          <xdr:colOff>133350</xdr:colOff>
          <xdr:row>13</xdr:row>
          <xdr:rowOff>9525</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16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12</xdr:row>
          <xdr:rowOff>0</xdr:rowOff>
        </xdr:from>
        <xdr:to>
          <xdr:col>5</xdr:col>
          <xdr:colOff>133350</xdr:colOff>
          <xdr:row>13</xdr:row>
          <xdr:rowOff>9525</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16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12</xdr:row>
          <xdr:rowOff>0</xdr:rowOff>
        </xdr:from>
        <xdr:to>
          <xdr:col>8</xdr:col>
          <xdr:colOff>133350</xdr:colOff>
          <xdr:row>13</xdr:row>
          <xdr:rowOff>9525</xdr:rowOff>
        </xdr:to>
        <xdr:sp macro="" textlink="">
          <xdr:nvSpPr>
            <xdr:cNvPr id="57347" name="Check Box 3" hidden="1">
              <a:extLst>
                <a:ext uri="{63B3BB69-23CF-44E3-9099-C40C66FF867C}">
                  <a14:compatExt spid="_x0000_s57347"/>
                </a:ext>
                <a:ext uri="{FF2B5EF4-FFF2-40B4-BE49-F238E27FC236}">
                  <a16:creationId xmlns:a16="http://schemas.microsoft.com/office/drawing/2014/main" id="{00000000-0008-0000-16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13</xdr:row>
          <xdr:rowOff>0</xdr:rowOff>
        </xdr:from>
        <xdr:to>
          <xdr:col>2</xdr:col>
          <xdr:colOff>133350</xdr:colOff>
          <xdr:row>14</xdr:row>
          <xdr:rowOff>9525</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16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35720</xdr:colOff>
      <xdr:row>2</xdr:row>
      <xdr:rowOff>130969</xdr:rowOff>
    </xdr:from>
    <xdr:to>
      <xdr:col>50</xdr:col>
      <xdr:colOff>285751</xdr:colOff>
      <xdr:row>6</xdr:row>
      <xdr:rowOff>142874</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7274720" y="535782"/>
          <a:ext cx="7072312" cy="91678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400"/>
            <a:t>↓こちらに入力ください↓</a:t>
          </a:r>
          <a:endParaRPr kumimoji="1" lang="en-US" altLang="ja-JP" sz="2400"/>
        </a:p>
        <a:p>
          <a:pPr algn="ctr"/>
          <a:r>
            <a:rPr kumimoji="1" lang="ja-JP" altLang="en-US" sz="2400"/>
            <a:t>（左側に自動的に反映されます。）</a:t>
          </a:r>
        </a:p>
      </xdr:txBody>
    </xdr:sp>
    <xdr:clientData/>
  </xdr:twoCellAnchor>
  <xdr:twoCellAnchor>
    <xdr:from>
      <xdr:col>31</xdr:col>
      <xdr:colOff>47624</xdr:colOff>
      <xdr:row>0</xdr:row>
      <xdr:rowOff>11906</xdr:rowOff>
    </xdr:from>
    <xdr:to>
      <xdr:col>50</xdr:col>
      <xdr:colOff>321468</xdr:colOff>
      <xdr:row>2</xdr:row>
      <xdr:rowOff>119062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786562" y="11906"/>
          <a:ext cx="6965156"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21431</xdr:colOff>
      <xdr:row>14</xdr:row>
      <xdr:rowOff>188120</xdr:rowOff>
    </xdr:from>
    <xdr:to>
      <xdr:col>15</xdr:col>
      <xdr:colOff>192881</xdr:colOff>
      <xdr:row>14</xdr:row>
      <xdr:rowOff>188120</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a:off x="3117056" y="3117058"/>
          <a:ext cx="647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40481</xdr:colOff>
      <xdr:row>14</xdr:row>
      <xdr:rowOff>185738</xdr:rowOff>
    </xdr:from>
    <xdr:to>
      <xdr:col>21</xdr:col>
      <xdr:colOff>192881</xdr:colOff>
      <xdr:row>14</xdr:row>
      <xdr:rowOff>185738</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4564856" y="3114676"/>
          <a:ext cx="628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16668</xdr:colOff>
      <xdr:row>14</xdr:row>
      <xdr:rowOff>185736</xdr:rowOff>
    </xdr:from>
    <xdr:to>
      <xdr:col>26</xdr:col>
      <xdr:colOff>169068</xdr:colOff>
      <xdr:row>14</xdr:row>
      <xdr:rowOff>185736</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5731668" y="3114674"/>
          <a:ext cx="628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42862</xdr:colOff>
      <xdr:row>2</xdr:row>
      <xdr:rowOff>23812</xdr:rowOff>
    </xdr:from>
    <xdr:to>
      <xdr:col>50</xdr:col>
      <xdr:colOff>316706</xdr:colOff>
      <xdr:row>6</xdr:row>
      <xdr:rowOff>142874</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6910387" y="423862"/>
          <a:ext cx="6884194" cy="919162"/>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400"/>
            <a:t>↓こちらに入力ください↓</a:t>
          </a:r>
          <a:endParaRPr kumimoji="1" lang="en-US" altLang="ja-JP" sz="2400"/>
        </a:p>
        <a:p>
          <a:pPr algn="ctr"/>
          <a:r>
            <a:rPr kumimoji="1" lang="ja-JP" altLang="en-US" sz="2400"/>
            <a:t>（左側に自動的に反映されます。）</a:t>
          </a:r>
        </a:p>
      </xdr:txBody>
    </xdr:sp>
    <xdr:clientData/>
  </xdr:twoCellAnchor>
  <xdr:twoCellAnchor>
    <xdr:from>
      <xdr:col>31</xdr:col>
      <xdr:colOff>45243</xdr:colOff>
      <xdr:row>0</xdr:row>
      <xdr:rowOff>11907</xdr:rowOff>
    </xdr:from>
    <xdr:to>
      <xdr:col>50</xdr:col>
      <xdr:colOff>319087</xdr:colOff>
      <xdr:row>2</xdr:row>
      <xdr:rowOff>119062</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6912768" y="11907"/>
          <a:ext cx="6884194" cy="507205"/>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従たる事務所がある場合は事務所ごとに作成</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47625</xdr:colOff>
      <xdr:row>2</xdr:row>
      <xdr:rowOff>83343</xdr:rowOff>
    </xdr:from>
    <xdr:to>
      <xdr:col>50</xdr:col>
      <xdr:colOff>321469</xdr:colOff>
      <xdr:row>6</xdr:row>
      <xdr:rowOff>166687</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6786563" y="488156"/>
          <a:ext cx="6965156" cy="892969"/>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400"/>
            <a:t>↓こちらに入力ください↓</a:t>
          </a:r>
          <a:endParaRPr kumimoji="1" lang="en-US" altLang="ja-JP" sz="2400"/>
        </a:p>
        <a:p>
          <a:pPr algn="ctr"/>
          <a:r>
            <a:rPr kumimoji="1" lang="ja-JP" altLang="en-US" sz="2400"/>
            <a:t>（左側に自動的に反映されます。）</a:t>
          </a:r>
        </a:p>
      </xdr:txBody>
    </xdr:sp>
    <xdr:clientData/>
  </xdr:twoCellAnchor>
  <xdr:twoCellAnchor>
    <xdr:from>
      <xdr:col>31</xdr:col>
      <xdr:colOff>47624</xdr:colOff>
      <xdr:row>0</xdr:row>
      <xdr:rowOff>0</xdr:rowOff>
    </xdr:from>
    <xdr:to>
      <xdr:col>50</xdr:col>
      <xdr:colOff>321468</xdr:colOff>
      <xdr:row>2</xdr:row>
      <xdr:rowOff>107156</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6786562" y="0"/>
          <a:ext cx="6965156"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16</xdr:row>
      <xdr:rowOff>619125</xdr:rowOff>
    </xdr:from>
    <xdr:to>
      <xdr:col>4</xdr:col>
      <xdr:colOff>0</xdr:colOff>
      <xdr:row>19</xdr:row>
      <xdr:rowOff>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504825" y="2228850"/>
          <a:ext cx="1514475" cy="342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130969</xdr:colOff>
      <xdr:row>2</xdr:row>
      <xdr:rowOff>190500</xdr:rowOff>
    </xdr:from>
    <xdr:ext cx="5663499" cy="1539203"/>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0227469" y="514350"/>
          <a:ext cx="5663499" cy="153920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9525</xdr:rowOff>
    </xdr:from>
    <xdr:to>
      <xdr:col>3</xdr:col>
      <xdr:colOff>438150</xdr:colOff>
      <xdr:row>5</xdr:row>
      <xdr:rowOff>9525</xdr:rowOff>
    </xdr:to>
    <xdr:cxnSp macro="">
      <xdr:nvCxnSpPr>
        <xdr:cNvPr id="2" name="直線コネクタ 1">
          <a:extLst>
            <a:ext uri="{FF2B5EF4-FFF2-40B4-BE49-F238E27FC236}">
              <a16:creationId xmlns:a16="http://schemas.microsoft.com/office/drawing/2014/main" id="{00000000-0008-0000-0700-000002000000}"/>
            </a:ext>
          </a:extLst>
        </xdr:cNvPr>
        <xdr:cNvCxnSpPr/>
      </xdr:nvCxnSpPr>
      <xdr:spPr>
        <a:xfrm>
          <a:off x="504825" y="352425"/>
          <a:ext cx="1447800" cy="5143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30957</xdr:colOff>
      <xdr:row>3</xdr:row>
      <xdr:rowOff>119064</xdr:rowOff>
    </xdr:from>
    <xdr:ext cx="5468586" cy="1518036"/>
    <xdr:pic>
      <xdr:nvPicPr>
        <xdr:cNvPr id="3" name="図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8108157" y="633414"/>
          <a:ext cx="5468586" cy="151803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30</xdr:col>
      <xdr:colOff>164586</xdr:colOff>
      <xdr:row>7</xdr:row>
      <xdr:rowOff>295554</xdr:rowOff>
    </xdr:from>
    <xdr:to>
      <xdr:col>59</xdr:col>
      <xdr:colOff>88245</xdr:colOff>
      <xdr:row>11</xdr:row>
      <xdr:rowOff>119061</xdr:rowOff>
    </xdr:to>
    <xdr:sp macro="" textlink="">
      <xdr:nvSpPr>
        <xdr:cNvPr id="10" name="正方形/長方形 9">
          <a:extLst>
            <a:ext uri="{FF2B5EF4-FFF2-40B4-BE49-F238E27FC236}">
              <a16:creationId xmlns:a16="http://schemas.microsoft.com/office/drawing/2014/main" id="{00000000-0008-0000-0800-00000A000000}"/>
            </a:ext>
          </a:extLst>
        </xdr:cNvPr>
        <xdr:cNvSpPr/>
      </xdr:nvSpPr>
      <xdr:spPr>
        <a:xfrm>
          <a:off x="6641586" y="2045773"/>
          <a:ext cx="6900722" cy="1347507"/>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104775</xdr:colOff>
      <xdr:row>16</xdr:row>
      <xdr:rowOff>188119</xdr:rowOff>
    </xdr:from>
    <xdr:to>
      <xdr:col>17</xdr:col>
      <xdr:colOff>38100</xdr:colOff>
      <xdr:row>16</xdr:row>
      <xdr:rowOff>188119</xdr:rowOff>
    </xdr:to>
    <xdr:cxnSp macro="">
      <xdr:nvCxnSpPr>
        <xdr:cNvPr id="8" name="直線コネクタ 7">
          <a:extLst>
            <a:ext uri="{FF2B5EF4-FFF2-40B4-BE49-F238E27FC236}">
              <a16:creationId xmlns:a16="http://schemas.microsoft.com/office/drawing/2014/main" id="{00000000-0008-0000-0900-000008000000}"/>
            </a:ext>
          </a:extLst>
        </xdr:cNvPr>
        <xdr:cNvCxnSpPr/>
      </xdr:nvCxnSpPr>
      <xdr:spPr>
        <a:xfrm>
          <a:off x="3236119" y="3593307"/>
          <a:ext cx="57626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40481</xdr:colOff>
      <xdr:row>16</xdr:row>
      <xdr:rowOff>185737</xdr:rowOff>
    </xdr:from>
    <xdr:to>
      <xdr:col>22</xdr:col>
      <xdr:colOff>192881</xdr:colOff>
      <xdr:row>16</xdr:row>
      <xdr:rowOff>185737</xdr:rowOff>
    </xdr:to>
    <xdr:cxnSp macro="">
      <xdr:nvCxnSpPr>
        <xdr:cNvPr id="9" name="直線コネクタ 8">
          <a:extLst>
            <a:ext uri="{FF2B5EF4-FFF2-40B4-BE49-F238E27FC236}">
              <a16:creationId xmlns:a16="http://schemas.microsoft.com/office/drawing/2014/main" id="{00000000-0008-0000-0900-000009000000}"/>
            </a:ext>
          </a:extLst>
        </xdr:cNvPr>
        <xdr:cNvCxnSpPr/>
      </xdr:nvCxnSpPr>
      <xdr:spPr>
        <a:xfrm>
          <a:off x="4457700" y="3590925"/>
          <a:ext cx="581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16</xdr:row>
      <xdr:rowOff>185738</xdr:rowOff>
    </xdr:from>
    <xdr:to>
      <xdr:col>27</xdr:col>
      <xdr:colOff>180975</xdr:colOff>
      <xdr:row>16</xdr:row>
      <xdr:rowOff>185738</xdr:rowOff>
    </xdr:to>
    <xdr:cxnSp macro="">
      <xdr:nvCxnSpPr>
        <xdr:cNvPr id="10" name="直線コネクタ 9">
          <a:extLst>
            <a:ext uri="{FF2B5EF4-FFF2-40B4-BE49-F238E27FC236}">
              <a16:creationId xmlns:a16="http://schemas.microsoft.com/office/drawing/2014/main" id="{00000000-0008-0000-0900-00000A000000}"/>
            </a:ext>
          </a:extLst>
        </xdr:cNvPr>
        <xdr:cNvCxnSpPr/>
      </xdr:nvCxnSpPr>
      <xdr:spPr>
        <a:xfrm>
          <a:off x="5517356" y="3590926"/>
          <a:ext cx="581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92869</xdr:colOff>
      <xdr:row>25</xdr:row>
      <xdr:rowOff>188119</xdr:rowOff>
    </xdr:from>
    <xdr:to>
      <xdr:col>17</xdr:col>
      <xdr:colOff>26194</xdr:colOff>
      <xdr:row>25</xdr:row>
      <xdr:rowOff>188119</xdr:rowOff>
    </xdr:to>
    <xdr:cxnSp macro="">
      <xdr:nvCxnSpPr>
        <xdr:cNvPr id="11" name="直線コネクタ 10">
          <a:extLst>
            <a:ext uri="{FF2B5EF4-FFF2-40B4-BE49-F238E27FC236}">
              <a16:creationId xmlns:a16="http://schemas.microsoft.com/office/drawing/2014/main" id="{00000000-0008-0000-0900-00000B000000}"/>
            </a:ext>
          </a:extLst>
        </xdr:cNvPr>
        <xdr:cNvCxnSpPr/>
      </xdr:nvCxnSpPr>
      <xdr:spPr>
        <a:xfrm>
          <a:off x="3224213" y="5522119"/>
          <a:ext cx="57626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52387</xdr:colOff>
      <xdr:row>25</xdr:row>
      <xdr:rowOff>185737</xdr:rowOff>
    </xdr:from>
    <xdr:to>
      <xdr:col>22</xdr:col>
      <xdr:colOff>204787</xdr:colOff>
      <xdr:row>25</xdr:row>
      <xdr:rowOff>185737</xdr:rowOff>
    </xdr:to>
    <xdr:cxnSp macro="">
      <xdr:nvCxnSpPr>
        <xdr:cNvPr id="12" name="直線コネクタ 11">
          <a:extLst>
            <a:ext uri="{FF2B5EF4-FFF2-40B4-BE49-F238E27FC236}">
              <a16:creationId xmlns:a16="http://schemas.microsoft.com/office/drawing/2014/main" id="{00000000-0008-0000-0900-00000C000000}"/>
            </a:ext>
          </a:extLst>
        </xdr:cNvPr>
        <xdr:cNvCxnSpPr/>
      </xdr:nvCxnSpPr>
      <xdr:spPr>
        <a:xfrm>
          <a:off x="4469606" y="5519737"/>
          <a:ext cx="581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25</xdr:row>
      <xdr:rowOff>185738</xdr:rowOff>
    </xdr:from>
    <xdr:to>
      <xdr:col>27</xdr:col>
      <xdr:colOff>180975</xdr:colOff>
      <xdr:row>25</xdr:row>
      <xdr:rowOff>185738</xdr:rowOff>
    </xdr:to>
    <xdr:cxnSp macro="">
      <xdr:nvCxnSpPr>
        <xdr:cNvPr id="13" name="直線コネクタ 12">
          <a:extLst>
            <a:ext uri="{FF2B5EF4-FFF2-40B4-BE49-F238E27FC236}">
              <a16:creationId xmlns:a16="http://schemas.microsoft.com/office/drawing/2014/main" id="{00000000-0008-0000-0900-00000D000000}"/>
            </a:ext>
          </a:extLst>
        </xdr:cNvPr>
        <xdr:cNvCxnSpPr/>
      </xdr:nvCxnSpPr>
      <xdr:spPr>
        <a:xfrm>
          <a:off x="5517356" y="5519738"/>
          <a:ext cx="581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57150</xdr:colOff>
      <xdr:row>34</xdr:row>
      <xdr:rowOff>188119</xdr:rowOff>
    </xdr:from>
    <xdr:to>
      <xdr:col>16</xdr:col>
      <xdr:colOff>204787</xdr:colOff>
      <xdr:row>34</xdr:row>
      <xdr:rowOff>188119</xdr:rowOff>
    </xdr:to>
    <xdr:cxnSp macro="">
      <xdr:nvCxnSpPr>
        <xdr:cNvPr id="14" name="直線コネクタ 13">
          <a:extLst>
            <a:ext uri="{FF2B5EF4-FFF2-40B4-BE49-F238E27FC236}">
              <a16:creationId xmlns:a16="http://schemas.microsoft.com/office/drawing/2014/main" id="{00000000-0008-0000-0900-00000E000000}"/>
            </a:ext>
          </a:extLst>
        </xdr:cNvPr>
        <xdr:cNvCxnSpPr/>
      </xdr:nvCxnSpPr>
      <xdr:spPr>
        <a:xfrm>
          <a:off x="3188494" y="7450932"/>
          <a:ext cx="57626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40481</xdr:colOff>
      <xdr:row>34</xdr:row>
      <xdr:rowOff>185738</xdr:rowOff>
    </xdr:from>
    <xdr:to>
      <xdr:col>22</xdr:col>
      <xdr:colOff>192881</xdr:colOff>
      <xdr:row>34</xdr:row>
      <xdr:rowOff>185738</xdr:rowOff>
    </xdr:to>
    <xdr:cxnSp macro="">
      <xdr:nvCxnSpPr>
        <xdr:cNvPr id="15" name="直線コネクタ 14">
          <a:extLst>
            <a:ext uri="{FF2B5EF4-FFF2-40B4-BE49-F238E27FC236}">
              <a16:creationId xmlns:a16="http://schemas.microsoft.com/office/drawing/2014/main" id="{00000000-0008-0000-0900-00000F000000}"/>
            </a:ext>
          </a:extLst>
        </xdr:cNvPr>
        <xdr:cNvCxnSpPr/>
      </xdr:nvCxnSpPr>
      <xdr:spPr>
        <a:xfrm>
          <a:off x="4457700" y="7448551"/>
          <a:ext cx="581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40481</xdr:colOff>
      <xdr:row>34</xdr:row>
      <xdr:rowOff>185738</xdr:rowOff>
    </xdr:from>
    <xdr:to>
      <xdr:col>27</xdr:col>
      <xdr:colOff>192881</xdr:colOff>
      <xdr:row>34</xdr:row>
      <xdr:rowOff>185738</xdr:rowOff>
    </xdr:to>
    <xdr:cxnSp macro="">
      <xdr:nvCxnSpPr>
        <xdr:cNvPr id="16" name="直線コネクタ 15">
          <a:extLst>
            <a:ext uri="{FF2B5EF4-FFF2-40B4-BE49-F238E27FC236}">
              <a16:creationId xmlns:a16="http://schemas.microsoft.com/office/drawing/2014/main" id="{00000000-0008-0000-0900-000010000000}"/>
            </a:ext>
          </a:extLst>
        </xdr:cNvPr>
        <xdr:cNvCxnSpPr/>
      </xdr:nvCxnSpPr>
      <xdr:spPr>
        <a:xfrm>
          <a:off x="5529262" y="7448551"/>
          <a:ext cx="581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104775</xdr:colOff>
      <xdr:row>43</xdr:row>
      <xdr:rowOff>188119</xdr:rowOff>
    </xdr:from>
    <xdr:to>
      <xdr:col>17</xdr:col>
      <xdr:colOff>38100</xdr:colOff>
      <xdr:row>43</xdr:row>
      <xdr:rowOff>188119</xdr:rowOff>
    </xdr:to>
    <xdr:cxnSp macro="">
      <xdr:nvCxnSpPr>
        <xdr:cNvPr id="17" name="直線コネクタ 16">
          <a:extLst>
            <a:ext uri="{FF2B5EF4-FFF2-40B4-BE49-F238E27FC236}">
              <a16:creationId xmlns:a16="http://schemas.microsoft.com/office/drawing/2014/main" id="{00000000-0008-0000-0900-000011000000}"/>
            </a:ext>
          </a:extLst>
        </xdr:cNvPr>
        <xdr:cNvCxnSpPr/>
      </xdr:nvCxnSpPr>
      <xdr:spPr>
        <a:xfrm>
          <a:off x="3236119" y="9379744"/>
          <a:ext cx="57626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52387</xdr:colOff>
      <xdr:row>43</xdr:row>
      <xdr:rowOff>185737</xdr:rowOff>
    </xdr:from>
    <xdr:to>
      <xdr:col>22</xdr:col>
      <xdr:colOff>204787</xdr:colOff>
      <xdr:row>43</xdr:row>
      <xdr:rowOff>185737</xdr:rowOff>
    </xdr:to>
    <xdr:cxnSp macro="">
      <xdr:nvCxnSpPr>
        <xdr:cNvPr id="18" name="直線コネクタ 17">
          <a:extLst>
            <a:ext uri="{FF2B5EF4-FFF2-40B4-BE49-F238E27FC236}">
              <a16:creationId xmlns:a16="http://schemas.microsoft.com/office/drawing/2014/main" id="{00000000-0008-0000-0900-000012000000}"/>
            </a:ext>
          </a:extLst>
        </xdr:cNvPr>
        <xdr:cNvCxnSpPr/>
      </xdr:nvCxnSpPr>
      <xdr:spPr>
        <a:xfrm>
          <a:off x="4469606" y="9377362"/>
          <a:ext cx="581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4763</xdr:colOff>
      <xdr:row>43</xdr:row>
      <xdr:rowOff>185737</xdr:rowOff>
    </xdr:from>
    <xdr:to>
      <xdr:col>27</xdr:col>
      <xdr:colOff>157163</xdr:colOff>
      <xdr:row>43</xdr:row>
      <xdr:rowOff>185737</xdr:rowOff>
    </xdr:to>
    <xdr:cxnSp macro="">
      <xdr:nvCxnSpPr>
        <xdr:cNvPr id="19" name="直線コネクタ 18">
          <a:extLst>
            <a:ext uri="{FF2B5EF4-FFF2-40B4-BE49-F238E27FC236}">
              <a16:creationId xmlns:a16="http://schemas.microsoft.com/office/drawing/2014/main" id="{00000000-0008-0000-0900-000013000000}"/>
            </a:ext>
          </a:extLst>
        </xdr:cNvPr>
        <xdr:cNvCxnSpPr/>
      </xdr:nvCxnSpPr>
      <xdr:spPr>
        <a:xfrm>
          <a:off x="5493544" y="9377362"/>
          <a:ext cx="581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67469</xdr:colOff>
      <xdr:row>2</xdr:row>
      <xdr:rowOff>21167</xdr:rowOff>
    </xdr:from>
    <xdr:to>
      <xdr:col>52</xdr:col>
      <xdr:colOff>248708</xdr:colOff>
      <xdr:row>8</xdr:row>
      <xdr:rowOff>160073</xdr:rowOff>
    </xdr:to>
    <xdr:sp macro="" textlink="">
      <xdr:nvSpPr>
        <xdr:cNvPr id="39" name="正方形/長方形 38">
          <a:extLst>
            <a:ext uri="{FF2B5EF4-FFF2-40B4-BE49-F238E27FC236}">
              <a16:creationId xmlns:a16="http://schemas.microsoft.com/office/drawing/2014/main" id="{00000000-0008-0000-0900-000027000000}"/>
            </a:ext>
          </a:extLst>
        </xdr:cNvPr>
        <xdr:cNvSpPr/>
      </xdr:nvSpPr>
      <xdr:spPr>
        <a:xfrm>
          <a:off x="6746875" y="533136"/>
          <a:ext cx="7646458" cy="1353343"/>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31</xdr:col>
      <xdr:colOff>67468</xdr:colOff>
      <xdr:row>0</xdr:row>
      <xdr:rowOff>0</xdr:rowOff>
    </xdr:from>
    <xdr:to>
      <xdr:col>52</xdr:col>
      <xdr:colOff>248707</xdr:colOff>
      <xdr:row>1</xdr:row>
      <xdr:rowOff>194469</xdr:rowOff>
    </xdr:to>
    <xdr:sp macro="" textlink="">
      <xdr:nvSpPr>
        <xdr:cNvPr id="41" name="正方形/長方形 40">
          <a:extLst>
            <a:ext uri="{FF2B5EF4-FFF2-40B4-BE49-F238E27FC236}">
              <a16:creationId xmlns:a16="http://schemas.microsoft.com/office/drawing/2014/main" id="{00000000-0008-0000-0900-000029000000}"/>
            </a:ext>
          </a:extLst>
        </xdr:cNvPr>
        <xdr:cNvSpPr/>
      </xdr:nvSpPr>
      <xdr:spPr>
        <a:xfrm>
          <a:off x="6746874" y="0"/>
          <a:ext cx="7646458" cy="504032"/>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35718</xdr:colOff>
      <xdr:row>13</xdr:row>
      <xdr:rowOff>28574</xdr:rowOff>
    </xdr:from>
    <xdr:to>
      <xdr:col>11</xdr:col>
      <xdr:colOff>202406</xdr:colOff>
      <xdr:row>13</xdr:row>
      <xdr:rowOff>190500</xdr:rowOff>
    </xdr:to>
    <xdr:sp macro="" textlink="">
      <xdr:nvSpPr>
        <xdr:cNvPr id="14" name="大かっこ 13">
          <a:extLst>
            <a:ext uri="{FF2B5EF4-FFF2-40B4-BE49-F238E27FC236}">
              <a16:creationId xmlns:a16="http://schemas.microsoft.com/office/drawing/2014/main" id="{00000000-0008-0000-0A00-00000E000000}"/>
            </a:ext>
          </a:extLst>
        </xdr:cNvPr>
        <xdr:cNvSpPr/>
      </xdr:nvSpPr>
      <xdr:spPr>
        <a:xfrm>
          <a:off x="1893093" y="13296899"/>
          <a:ext cx="823913" cy="161926"/>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14</xdr:row>
      <xdr:rowOff>188118</xdr:rowOff>
    </xdr:from>
    <xdr:to>
      <xdr:col>17</xdr:col>
      <xdr:colOff>38100</xdr:colOff>
      <xdr:row>14</xdr:row>
      <xdr:rowOff>188118</xdr:rowOff>
    </xdr:to>
    <xdr:cxnSp macro="">
      <xdr:nvCxnSpPr>
        <xdr:cNvPr id="15" name="直線コネクタ 14">
          <a:extLst>
            <a:ext uri="{FF2B5EF4-FFF2-40B4-BE49-F238E27FC236}">
              <a16:creationId xmlns:a16="http://schemas.microsoft.com/office/drawing/2014/main" id="{00000000-0008-0000-0A00-00000F000000}"/>
            </a:ext>
          </a:extLst>
        </xdr:cNvPr>
        <xdr:cNvCxnSpPr/>
      </xdr:nvCxnSpPr>
      <xdr:spPr>
        <a:xfrm>
          <a:off x="3276600" y="13675518"/>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14</xdr:row>
      <xdr:rowOff>185738</xdr:rowOff>
    </xdr:from>
    <xdr:to>
      <xdr:col>22</xdr:col>
      <xdr:colOff>180975</xdr:colOff>
      <xdr:row>14</xdr:row>
      <xdr:rowOff>185738</xdr:rowOff>
    </xdr:to>
    <xdr:cxnSp macro="">
      <xdr:nvCxnSpPr>
        <xdr:cNvPr id="16" name="直線コネクタ 15">
          <a:extLst>
            <a:ext uri="{FF2B5EF4-FFF2-40B4-BE49-F238E27FC236}">
              <a16:creationId xmlns:a16="http://schemas.microsoft.com/office/drawing/2014/main" id="{00000000-0008-0000-0A00-000010000000}"/>
            </a:ext>
          </a:extLst>
        </xdr:cNvPr>
        <xdr:cNvCxnSpPr/>
      </xdr:nvCxnSpPr>
      <xdr:spPr>
        <a:xfrm>
          <a:off x="4514850" y="13673138"/>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52387</xdr:colOff>
      <xdr:row>14</xdr:row>
      <xdr:rowOff>185738</xdr:rowOff>
    </xdr:from>
    <xdr:to>
      <xdr:col>27</xdr:col>
      <xdr:colOff>204787</xdr:colOff>
      <xdr:row>14</xdr:row>
      <xdr:rowOff>185738</xdr:rowOff>
    </xdr:to>
    <xdr:cxnSp macro="">
      <xdr:nvCxnSpPr>
        <xdr:cNvPr id="17" name="直線コネクタ 16">
          <a:extLst>
            <a:ext uri="{FF2B5EF4-FFF2-40B4-BE49-F238E27FC236}">
              <a16:creationId xmlns:a16="http://schemas.microsoft.com/office/drawing/2014/main" id="{00000000-0008-0000-0A00-000011000000}"/>
            </a:ext>
          </a:extLst>
        </xdr:cNvPr>
        <xdr:cNvCxnSpPr/>
      </xdr:nvCxnSpPr>
      <xdr:spPr>
        <a:xfrm>
          <a:off x="5634037" y="13673138"/>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104775</xdr:colOff>
      <xdr:row>24</xdr:row>
      <xdr:rowOff>188118</xdr:rowOff>
    </xdr:from>
    <xdr:to>
      <xdr:col>17</xdr:col>
      <xdr:colOff>38100</xdr:colOff>
      <xdr:row>24</xdr:row>
      <xdr:rowOff>188118</xdr:rowOff>
    </xdr:to>
    <xdr:cxnSp macro="">
      <xdr:nvCxnSpPr>
        <xdr:cNvPr id="20" name="直線コネクタ 19">
          <a:extLst>
            <a:ext uri="{FF2B5EF4-FFF2-40B4-BE49-F238E27FC236}">
              <a16:creationId xmlns:a16="http://schemas.microsoft.com/office/drawing/2014/main" id="{00000000-0008-0000-0A00-000014000000}"/>
            </a:ext>
          </a:extLst>
        </xdr:cNvPr>
        <xdr:cNvCxnSpPr/>
      </xdr:nvCxnSpPr>
      <xdr:spPr>
        <a:xfrm>
          <a:off x="3276600" y="15866268"/>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24</xdr:row>
      <xdr:rowOff>185738</xdr:rowOff>
    </xdr:from>
    <xdr:to>
      <xdr:col>22</xdr:col>
      <xdr:colOff>180975</xdr:colOff>
      <xdr:row>24</xdr:row>
      <xdr:rowOff>185738</xdr:rowOff>
    </xdr:to>
    <xdr:cxnSp macro="">
      <xdr:nvCxnSpPr>
        <xdr:cNvPr id="21" name="直線コネクタ 20">
          <a:extLst>
            <a:ext uri="{FF2B5EF4-FFF2-40B4-BE49-F238E27FC236}">
              <a16:creationId xmlns:a16="http://schemas.microsoft.com/office/drawing/2014/main" id="{00000000-0008-0000-0A00-000015000000}"/>
            </a:ext>
          </a:extLst>
        </xdr:cNvPr>
        <xdr:cNvCxnSpPr/>
      </xdr:nvCxnSpPr>
      <xdr:spPr>
        <a:xfrm>
          <a:off x="4514850" y="15863888"/>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52387</xdr:colOff>
      <xdr:row>24</xdr:row>
      <xdr:rowOff>185738</xdr:rowOff>
    </xdr:from>
    <xdr:to>
      <xdr:col>27</xdr:col>
      <xdr:colOff>204787</xdr:colOff>
      <xdr:row>24</xdr:row>
      <xdr:rowOff>185738</xdr:rowOff>
    </xdr:to>
    <xdr:cxnSp macro="">
      <xdr:nvCxnSpPr>
        <xdr:cNvPr id="22" name="直線コネクタ 21">
          <a:extLst>
            <a:ext uri="{FF2B5EF4-FFF2-40B4-BE49-F238E27FC236}">
              <a16:creationId xmlns:a16="http://schemas.microsoft.com/office/drawing/2014/main" id="{00000000-0008-0000-0A00-000016000000}"/>
            </a:ext>
          </a:extLst>
        </xdr:cNvPr>
        <xdr:cNvCxnSpPr/>
      </xdr:nvCxnSpPr>
      <xdr:spPr>
        <a:xfrm>
          <a:off x="5634037" y="15863888"/>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104775</xdr:colOff>
      <xdr:row>34</xdr:row>
      <xdr:rowOff>188118</xdr:rowOff>
    </xdr:from>
    <xdr:to>
      <xdr:col>17</xdr:col>
      <xdr:colOff>38100</xdr:colOff>
      <xdr:row>34</xdr:row>
      <xdr:rowOff>188118</xdr:rowOff>
    </xdr:to>
    <xdr:cxnSp macro="">
      <xdr:nvCxnSpPr>
        <xdr:cNvPr id="23" name="直線コネクタ 22">
          <a:extLst>
            <a:ext uri="{FF2B5EF4-FFF2-40B4-BE49-F238E27FC236}">
              <a16:creationId xmlns:a16="http://schemas.microsoft.com/office/drawing/2014/main" id="{00000000-0008-0000-0A00-000017000000}"/>
            </a:ext>
          </a:extLst>
        </xdr:cNvPr>
        <xdr:cNvCxnSpPr/>
      </xdr:nvCxnSpPr>
      <xdr:spPr>
        <a:xfrm>
          <a:off x="3276600" y="18057018"/>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34</xdr:row>
      <xdr:rowOff>185738</xdr:rowOff>
    </xdr:from>
    <xdr:to>
      <xdr:col>22</xdr:col>
      <xdr:colOff>180975</xdr:colOff>
      <xdr:row>34</xdr:row>
      <xdr:rowOff>185738</xdr:rowOff>
    </xdr:to>
    <xdr:cxnSp macro="">
      <xdr:nvCxnSpPr>
        <xdr:cNvPr id="24" name="直線コネクタ 23">
          <a:extLst>
            <a:ext uri="{FF2B5EF4-FFF2-40B4-BE49-F238E27FC236}">
              <a16:creationId xmlns:a16="http://schemas.microsoft.com/office/drawing/2014/main" id="{00000000-0008-0000-0A00-000018000000}"/>
            </a:ext>
          </a:extLst>
        </xdr:cNvPr>
        <xdr:cNvCxnSpPr/>
      </xdr:nvCxnSpPr>
      <xdr:spPr>
        <a:xfrm>
          <a:off x="4514850" y="18054638"/>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52387</xdr:colOff>
      <xdr:row>34</xdr:row>
      <xdr:rowOff>185738</xdr:rowOff>
    </xdr:from>
    <xdr:to>
      <xdr:col>27</xdr:col>
      <xdr:colOff>204787</xdr:colOff>
      <xdr:row>34</xdr:row>
      <xdr:rowOff>185738</xdr:rowOff>
    </xdr:to>
    <xdr:cxnSp macro="">
      <xdr:nvCxnSpPr>
        <xdr:cNvPr id="25" name="直線コネクタ 24">
          <a:extLst>
            <a:ext uri="{FF2B5EF4-FFF2-40B4-BE49-F238E27FC236}">
              <a16:creationId xmlns:a16="http://schemas.microsoft.com/office/drawing/2014/main" id="{00000000-0008-0000-0A00-000019000000}"/>
            </a:ext>
          </a:extLst>
        </xdr:cNvPr>
        <xdr:cNvCxnSpPr/>
      </xdr:nvCxnSpPr>
      <xdr:spPr>
        <a:xfrm>
          <a:off x="5634037" y="18054638"/>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104775</xdr:colOff>
      <xdr:row>44</xdr:row>
      <xdr:rowOff>188118</xdr:rowOff>
    </xdr:from>
    <xdr:to>
      <xdr:col>17</xdr:col>
      <xdr:colOff>38100</xdr:colOff>
      <xdr:row>44</xdr:row>
      <xdr:rowOff>188118</xdr:rowOff>
    </xdr:to>
    <xdr:cxnSp macro="">
      <xdr:nvCxnSpPr>
        <xdr:cNvPr id="26" name="直線コネクタ 25">
          <a:extLst>
            <a:ext uri="{FF2B5EF4-FFF2-40B4-BE49-F238E27FC236}">
              <a16:creationId xmlns:a16="http://schemas.microsoft.com/office/drawing/2014/main" id="{00000000-0008-0000-0A00-00001A000000}"/>
            </a:ext>
          </a:extLst>
        </xdr:cNvPr>
        <xdr:cNvCxnSpPr/>
      </xdr:nvCxnSpPr>
      <xdr:spPr>
        <a:xfrm>
          <a:off x="3276600" y="20247768"/>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44</xdr:row>
      <xdr:rowOff>185738</xdr:rowOff>
    </xdr:from>
    <xdr:to>
      <xdr:col>22</xdr:col>
      <xdr:colOff>180975</xdr:colOff>
      <xdr:row>44</xdr:row>
      <xdr:rowOff>185738</xdr:rowOff>
    </xdr:to>
    <xdr:cxnSp macro="">
      <xdr:nvCxnSpPr>
        <xdr:cNvPr id="27" name="直線コネクタ 26">
          <a:extLst>
            <a:ext uri="{FF2B5EF4-FFF2-40B4-BE49-F238E27FC236}">
              <a16:creationId xmlns:a16="http://schemas.microsoft.com/office/drawing/2014/main" id="{00000000-0008-0000-0A00-00001B000000}"/>
            </a:ext>
          </a:extLst>
        </xdr:cNvPr>
        <xdr:cNvCxnSpPr/>
      </xdr:nvCxnSpPr>
      <xdr:spPr>
        <a:xfrm>
          <a:off x="4514850" y="20245388"/>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52387</xdr:colOff>
      <xdr:row>44</xdr:row>
      <xdr:rowOff>185738</xdr:rowOff>
    </xdr:from>
    <xdr:to>
      <xdr:col>27</xdr:col>
      <xdr:colOff>204787</xdr:colOff>
      <xdr:row>44</xdr:row>
      <xdr:rowOff>185738</xdr:rowOff>
    </xdr:to>
    <xdr:cxnSp macro="">
      <xdr:nvCxnSpPr>
        <xdr:cNvPr id="28" name="直線コネクタ 27">
          <a:extLst>
            <a:ext uri="{FF2B5EF4-FFF2-40B4-BE49-F238E27FC236}">
              <a16:creationId xmlns:a16="http://schemas.microsoft.com/office/drawing/2014/main" id="{00000000-0008-0000-0A00-00001C000000}"/>
            </a:ext>
          </a:extLst>
        </xdr:cNvPr>
        <xdr:cNvCxnSpPr/>
      </xdr:nvCxnSpPr>
      <xdr:spPr>
        <a:xfrm>
          <a:off x="5634037" y="20245388"/>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35718</xdr:colOff>
      <xdr:row>23</xdr:row>
      <xdr:rowOff>28574</xdr:rowOff>
    </xdr:from>
    <xdr:to>
      <xdr:col>11</xdr:col>
      <xdr:colOff>202406</xdr:colOff>
      <xdr:row>23</xdr:row>
      <xdr:rowOff>190500</xdr:rowOff>
    </xdr:to>
    <xdr:sp macro="" textlink="">
      <xdr:nvSpPr>
        <xdr:cNvPr id="29" name="大かっこ 28">
          <a:extLst>
            <a:ext uri="{FF2B5EF4-FFF2-40B4-BE49-F238E27FC236}">
              <a16:creationId xmlns:a16="http://schemas.microsoft.com/office/drawing/2014/main" id="{00000000-0008-0000-0A00-00001D000000}"/>
            </a:ext>
          </a:extLst>
        </xdr:cNvPr>
        <xdr:cNvSpPr/>
      </xdr:nvSpPr>
      <xdr:spPr>
        <a:xfrm>
          <a:off x="1893093" y="15487649"/>
          <a:ext cx="823913" cy="161926"/>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35718</xdr:colOff>
      <xdr:row>33</xdr:row>
      <xdr:rowOff>28574</xdr:rowOff>
    </xdr:from>
    <xdr:to>
      <xdr:col>11</xdr:col>
      <xdr:colOff>202406</xdr:colOff>
      <xdr:row>33</xdr:row>
      <xdr:rowOff>190500</xdr:rowOff>
    </xdr:to>
    <xdr:sp macro="" textlink="">
      <xdr:nvSpPr>
        <xdr:cNvPr id="30" name="大かっこ 29">
          <a:extLst>
            <a:ext uri="{FF2B5EF4-FFF2-40B4-BE49-F238E27FC236}">
              <a16:creationId xmlns:a16="http://schemas.microsoft.com/office/drawing/2014/main" id="{00000000-0008-0000-0A00-00001E000000}"/>
            </a:ext>
          </a:extLst>
        </xdr:cNvPr>
        <xdr:cNvSpPr/>
      </xdr:nvSpPr>
      <xdr:spPr>
        <a:xfrm>
          <a:off x="1893093" y="17678399"/>
          <a:ext cx="823913" cy="161926"/>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35718</xdr:colOff>
      <xdr:row>43</xdr:row>
      <xdr:rowOff>28574</xdr:rowOff>
    </xdr:from>
    <xdr:to>
      <xdr:col>11</xdr:col>
      <xdr:colOff>202406</xdr:colOff>
      <xdr:row>43</xdr:row>
      <xdr:rowOff>190500</xdr:rowOff>
    </xdr:to>
    <xdr:sp macro="" textlink="">
      <xdr:nvSpPr>
        <xdr:cNvPr id="31" name="大かっこ 30">
          <a:extLst>
            <a:ext uri="{FF2B5EF4-FFF2-40B4-BE49-F238E27FC236}">
              <a16:creationId xmlns:a16="http://schemas.microsoft.com/office/drawing/2014/main" id="{00000000-0008-0000-0A00-00001F000000}"/>
            </a:ext>
          </a:extLst>
        </xdr:cNvPr>
        <xdr:cNvSpPr/>
      </xdr:nvSpPr>
      <xdr:spPr>
        <a:xfrm>
          <a:off x="1893093" y="19869149"/>
          <a:ext cx="823913" cy="161926"/>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35719</xdr:colOff>
      <xdr:row>0</xdr:row>
      <xdr:rowOff>0</xdr:rowOff>
    </xdr:from>
    <xdr:to>
      <xdr:col>53</xdr:col>
      <xdr:colOff>74084</xdr:colOff>
      <xdr:row>2</xdr:row>
      <xdr:rowOff>75407</xdr:rowOff>
    </xdr:to>
    <xdr:sp macro="" textlink="">
      <xdr:nvSpPr>
        <xdr:cNvPr id="33" name="正方形/長方形 32">
          <a:extLst>
            <a:ext uri="{FF2B5EF4-FFF2-40B4-BE49-F238E27FC236}">
              <a16:creationId xmlns:a16="http://schemas.microsoft.com/office/drawing/2014/main" id="{00000000-0008-0000-0A00-000021000000}"/>
            </a:ext>
          </a:extLst>
        </xdr:cNvPr>
        <xdr:cNvSpPr/>
      </xdr:nvSpPr>
      <xdr:spPr>
        <a:xfrm>
          <a:off x="6834188" y="0"/>
          <a:ext cx="7682177" cy="504032"/>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twoCellAnchor>
    <xdr:from>
      <xdr:col>51</xdr:col>
      <xdr:colOff>119063</xdr:colOff>
      <xdr:row>6</xdr:row>
      <xdr:rowOff>107157</xdr:rowOff>
    </xdr:from>
    <xdr:to>
      <xdr:col>71</xdr:col>
      <xdr:colOff>238126</xdr:colOff>
      <xdr:row>13</xdr:row>
      <xdr:rowOff>91281</xdr:rowOff>
    </xdr:to>
    <xdr:sp macro="" textlink="">
      <xdr:nvSpPr>
        <xdr:cNvPr id="35" name="正方形/長方形 34">
          <a:extLst>
            <a:ext uri="{FF2B5EF4-FFF2-40B4-BE49-F238E27FC236}">
              <a16:creationId xmlns:a16="http://schemas.microsoft.com/office/drawing/2014/main" id="{00000000-0008-0000-0A00-000023000000}"/>
            </a:ext>
          </a:extLst>
        </xdr:cNvPr>
        <xdr:cNvSpPr/>
      </xdr:nvSpPr>
      <xdr:spPr>
        <a:xfrm>
          <a:off x="14001751" y="1393032"/>
          <a:ext cx="5393531" cy="1353343"/>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4.bin"/><Relationship Id="rId6" Type="http://schemas.openxmlformats.org/officeDocument/2006/relationships/comments" Target="../comments9.xml"/><Relationship Id="rId5" Type="http://schemas.openxmlformats.org/officeDocument/2006/relationships/image" Target="../media/image4.emf"/><Relationship Id="rId4" Type="http://schemas.openxmlformats.org/officeDocument/2006/relationships/package" Target="../embeddings/Microsoft_Word_Document.docx"/></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10.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4.xml"/><Relationship Id="rId1" Type="http://schemas.openxmlformats.org/officeDocument/2006/relationships/printerSettings" Target="../printerSettings/printerSettings16.bin"/><Relationship Id="rId4" Type="http://schemas.openxmlformats.org/officeDocument/2006/relationships/comments" Target="../comments11.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12.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6.xml"/><Relationship Id="rId1" Type="http://schemas.openxmlformats.org/officeDocument/2006/relationships/printerSettings" Target="../printerSettings/printerSettings18.bin"/><Relationship Id="rId4" Type="http://schemas.openxmlformats.org/officeDocument/2006/relationships/comments" Target="../comments13.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7.xml"/><Relationship Id="rId1" Type="http://schemas.openxmlformats.org/officeDocument/2006/relationships/printerSettings" Target="../printerSettings/printerSettings19.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8.xml"/><Relationship Id="rId1" Type="http://schemas.openxmlformats.org/officeDocument/2006/relationships/printerSettings" Target="../printerSettings/printerSettings21.bin"/><Relationship Id="rId4" Type="http://schemas.openxmlformats.org/officeDocument/2006/relationships/comments" Target="../comments16.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8.vml"/><Relationship Id="rId7" Type="http://schemas.openxmlformats.org/officeDocument/2006/relationships/ctrlProp" Target="../ctrlProps/ctrlProp4.xml"/><Relationship Id="rId2" Type="http://schemas.openxmlformats.org/officeDocument/2006/relationships/drawing" Target="../drawings/drawing19.xml"/><Relationship Id="rId1" Type="http://schemas.openxmlformats.org/officeDocument/2006/relationships/printerSettings" Target="../printerSettings/printerSettings2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739A2-45F0-4A95-A1A9-1CA2EE19F73C}">
  <dimension ref="A1:T36"/>
  <sheetViews>
    <sheetView showGridLines="0" tabSelected="1" topLeftCell="A2" zoomScale="80" zoomScaleNormal="80" zoomScaleSheetLayoutView="80" workbookViewId="0">
      <selection activeCell="P6" sqref="P6:S7"/>
    </sheetView>
  </sheetViews>
  <sheetFormatPr defaultRowHeight="12" customHeight="1"/>
  <cols>
    <col min="1" max="1" width="3" style="113" bestFit="1" customWidth="1"/>
    <col min="2" max="3" width="4.75" style="113" bestFit="1" customWidth="1"/>
    <col min="4" max="4" width="18" style="111" customWidth="1"/>
    <col min="5" max="5" width="9.625" style="111" customWidth="1"/>
    <col min="6" max="6" width="21.125" style="111" customWidth="1"/>
    <col min="7" max="7" width="1.125" style="111" customWidth="1"/>
    <col min="8" max="8" width="34.75" style="111" customWidth="1"/>
    <col min="9" max="10" width="5.625" style="112" customWidth="1"/>
    <col min="11" max="11" width="12.625" style="112" customWidth="1"/>
    <col min="12" max="12" width="6.625" style="112" customWidth="1"/>
    <col min="13" max="13" width="16.625" style="112" customWidth="1"/>
    <col min="14" max="14" width="3.625" style="112" customWidth="1"/>
    <col min="15" max="15" width="7.625" style="112" customWidth="1"/>
    <col min="16" max="16" width="11.625" style="112" customWidth="1"/>
    <col min="17" max="18" width="6.625" style="112" customWidth="1"/>
    <col min="19" max="19" width="11.625" style="112" customWidth="1"/>
    <col min="20" max="20" width="5.625" style="112" customWidth="1"/>
    <col min="21" max="268" width="9" style="111"/>
    <col min="269" max="269" width="3" style="111" bestFit="1" customWidth="1"/>
    <col min="270" max="271" width="4.75" style="111" bestFit="1" customWidth="1"/>
    <col min="272" max="272" width="17.5" style="111" customWidth="1"/>
    <col min="273" max="273" width="9.625" style="111" customWidth="1"/>
    <col min="274" max="274" width="21.125" style="111" customWidth="1"/>
    <col min="275" max="275" width="1.125" style="111" customWidth="1"/>
    <col min="276" max="276" width="34.75" style="111" customWidth="1"/>
    <col min="277" max="524" width="9" style="111"/>
    <col min="525" max="525" width="3" style="111" bestFit="1" customWidth="1"/>
    <col min="526" max="527" width="4.75" style="111" bestFit="1" customWidth="1"/>
    <col min="528" max="528" width="17.5" style="111" customWidth="1"/>
    <col min="529" max="529" width="9.625" style="111" customWidth="1"/>
    <col min="530" max="530" width="21.125" style="111" customWidth="1"/>
    <col min="531" max="531" width="1.125" style="111" customWidth="1"/>
    <col min="532" max="532" width="34.75" style="111" customWidth="1"/>
    <col min="533" max="780" width="9" style="111"/>
    <col min="781" max="781" width="3" style="111" bestFit="1" customWidth="1"/>
    <col min="782" max="783" width="4.75" style="111" bestFit="1" customWidth="1"/>
    <col min="784" max="784" width="17.5" style="111" customWidth="1"/>
    <col min="785" max="785" width="9.625" style="111" customWidth="1"/>
    <col min="786" max="786" width="21.125" style="111" customWidth="1"/>
    <col min="787" max="787" width="1.125" style="111" customWidth="1"/>
    <col min="788" max="788" width="34.75" style="111" customWidth="1"/>
    <col min="789" max="1036" width="9" style="111"/>
    <col min="1037" max="1037" width="3" style="111" bestFit="1" customWidth="1"/>
    <col min="1038" max="1039" width="4.75" style="111" bestFit="1" customWidth="1"/>
    <col min="1040" max="1040" width="17.5" style="111" customWidth="1"/>
    <col min="1041" max="1041" width="9.625" style="111" customWidth="1"/>
    <col min="1042" max="1042" width="21.125" style="111" customWidth="1"/>
    <col min="1043" max="1043" width="1.125" style="111" customWidth="1"/>
    <col min="1044" max="1044" width="34.75" style="111" customWidth="1"/>
    <col min="1045" max="1292" width="9" style="111"/>
    <col min="1293" max="1293" width="3" style="111" bestFit="1" customWidth="1"/>
    <col min="1294" max="1295" width="4.75" style="111" bestFit="1" customWidth="1"/>
    <col min="1296" max="1296" width="17.5" style="111" customWidth="1"/>
    <col min="1297" max="1297" width="9.625" style="111" customWidth="1"/>
    <col min="1298" max="1298" width="21.125" style="111" customWidth="1"/>
    <col min="1299" max="1299" width="1.125" style="111" customWidth="1"/>
    <col min="1300" max="1300" width="34.75" style="111" customWidth="1"/>
    <col min="1301" max="1548" width="9" style="111"/>
    <col min="1549" max="1549" width="3" style="111" bestFit="1" customWidth="1"/>
    <col min="1550" max="1551" width="4.75" style="111" bestFit="1" customWidth="1"/>
    <col min="1552" max="1552" width="17.5" style="111" customWidth="1"/>
    <col min="1553" max="1553" width="9.625" style="111" customWidth="1"/>
    <col min="1554" max="1554" width="21.125" style="111" customWidth="1"/>
    <col min="1555" max="1555" width="1.125" style="111" customWidth="1"/>
    <col min="1556" max="1556" width="34.75" style="111" customWidth="1"/>
    <col min="1557" max="1804" width="9" style="111"/>
    <col min="1805" max="1805" width="3" style="111" bestFit="1" customWidth="1"/>
    <col min="1806" max="1807" width="4.75" style="111" bestFit="1" customWidth="1"/>
    <col min="1808" max="1808" width="17.5" style="111" customWidth="1"/>
    <col min="1809" max="1809" width="9.625" style="111" customWidth="1"/>
    <col min="1810" max="1810" width="21.125" style="111" customWidth="1"/>
    <col min="1811" max="1811" width="1.125" style="111" customWidth="1"/>
    <col min="1812" max="1812" width="34.75" style="111" customWidth="1"/>
    <col min="1813" max="2060" width="9" style="111"/>
    <col min="2061" max="2061" width="3" style="111" bestFit="1" customWidth="1"/>
    <col min="2062" max="2063" width="4.75" style="111" bestFit="1" customWidth="1"/>
    <col min="2064" max="2064" width="17.5" style="111" customWidth="1"/>
    <col min="2065" max="2065" width="9.625" style="111" customWidth="1"/>
    <col min="2066" max="2066" width="21.125" style="111" customWidth="1"/>
    <col min="2067" max="2067" width="1.125" style="111" customWidth="1"/>
    <col min="2068" max="2068" width="34.75" style="111" customWidth="1"/>
    <col min="2069" max="2316" width="9" style="111"/>
    <col min="2317" max="2317" width="3" style="111" bestFit="1" customWidth="1"/>
    <col min="2318" max="2319" width="4.75" style="111" bestFit="1" customWidth="1"/>
    <col min="2320" max="2320" width="17.5" style="111" customWidth="1"/>
    <col min="2321" max="2321" width="9.625" style="111" customWidth="1"/>
    <col min="2322" max="2322" width="21.125" style="111" customWidth="1"/>
    <col min="2323" max="2323" width="1.125" style="111" customWidth="1"/>
    <col min="2324" max="2324" width="34.75" style="111" customWidth="1"/>
    <col min="2325" max="2572" width="9" style="111"/>
    <col min="2573" max="2573" width="3" style="111" bestFit="1" customWidth="1"/>
    <col min="2574" max="2575" width="4.75" style="111" bestFit="1" customWidth="1"/>
    <col min="2576" max="2576" width="17.5" style="111" customWidth="1"/>
    <col min="2577" max="2577" width="9.625" style="111" customWidth="1"/>
    <col min="2578" max="2578" width="21.125" style="111" customWidth="1"/>
    <col min="2579" max="2579" width="1.125" style="111" customWidth="1"/>
    <col min="2580" max="2580" width="34.75" style="111" customWidth="1"/>
    <col min="2581" max="2828" width="9" style="111"/>
    <col min="2829" max="2829" width="3" style="111" bestFit="1" customWidth="1"/>
    <col min="2830" max="2831" width="4.75" style="111" bestFit="1" customWidth="1"/>
    <col min="2832" max="2832" width="17.5" style="111" customWidth="1"/>
    <col min="2833" max="2833" width="9.625" style="111" customWidth="1"/>
    <col min="2834" max="2834" width="21.125" style="111" customWidth="1"/>
    <col min="2835" max="2835" width="1.125" style="111" customWidth="1"/>
    <col min="2836" max="2836" width="34.75" style="111" customWidth="1"/>
    <col min="2837" max="3084" width="9" style="111"/>
    <col min="3085" max="3085" width="3" style="111" bestFit="1" customWidth="1"/>
    <col min="3086" max="3087" width="4.75" style="111" bestFit="1" customWidth="1"/>
    <col min="3088" max="3088" width="17.5" style="111" customWidth="1"/>
    <col min="3089" max="3089" width="9.625" style="111" customWidth="1"/>
    <col min="3090" max="3090" width="21.125" style="111" customWidth="1"/>
    <col min="3091" max="3091" width="1.125" style="111" customWidth="1"/>
    <col min="3092" max="3092" width="34.75" style="111" customWidth="1"/>
    <col min="3093" max="3340" width="9" style="111"/>
    <col min="3341" max="3341" width="3" style="111" bestFit="1" customWidth="1"/>
    <col min="3342" max="3343" width="4.75" style="111" bestFit="1" customWidth="1"/>
    <col min="3344" max="3344" width="17.5" style="111" customWidth="1"/>
    <col min="3345" max="3345" width="9.625" style="111" customWidth="1"/>
    <col min="3346" max="3346" width="21.125" style="111" customWidth="1"/>
    <col min="3347" max="3347" width="1.125" style="111" customWidth="1"/>
    <col min="3348" max="3348" width="34.75" style="111" customWidth="1"/>
    <col min="3349" max="3596" width="9" style="111"/>
    <col min="3597" max="3597" width="3" style="111" bestFit="1" customWidth="1"/>
    <col min="3598" max="3599" width="4.75" style="111" bestFit="1" customWidth="1"/>
    <col min="3600" max="3600" width="17.5" style="111" customWidth="1"/>
    <col min="3601" max="3601" width="9.625" style="111" customWidth="1"/>
    <col min="3602" max="3602" width="21.125" style="111" customWidth="1"/>
    <col min="3603" max="3603" width="1.125" style="111" customWidth="1"/>
    <col min="3604" max="3604" width="34.75" style="111" customWidth="1"/>
    <col min="3605" max="3852" width="9" style="111"/>
    <col min="3853" max="3853" width="3" style="111" bestFit="1" customWidth="1"/>
    <col min="3854" max="3855" width="4.75" style="111" bestFit="1" customWidth="1"/>
    <col min="3856" max="3856" width="17.5" style="111" customWidth="1"/>
    <col min="3857" max="3857" width="9.625" style="111" customWidth="1"/>
    <col min="3858" max="3858" width="21.125" style="111" customWidth="1"/>
    <col min="3859" max="3859" width="1.125" style="111" customWidth="1"/>
    <col min="3860" max="3860" width="34.75" style="111" customWidth="1"/>
    <col min="3861" max="4108" width="9" style="111"/>
    <col min="4109" max="4109" width="3" style="111" bestFit="1" customWidth="1"/>
    <col min="4110" max="4111" width="4.75" style="111" bestFit="1" customWidth="1"/>
    <col min="4112" max="4112" width="17.5" style="111" customWidth="1"/>
    <col min="4113" max="4113" width="9.625" style="111" customWidth="1"/>
    <col min="4114" max="4114" width="21.125" style="111" customWidth="1"/>
    <col min="4115" max="4115" width="1.125" style="111" customWidth="1"/>
    <col min="4116" max="4116" width="34.75" style="111" customWidth="1"/>
    <col min="4117" max="4364" width="9" style="111"/>
    <col min="4365" max="4365" width="3" style="111" bestFit="1" customWidth="1"/>
    <col min="4366" max="4367" width="4.75" style="111" bestFit="1" customWidth="1"/>
    <col min="4368" max="4368" width="17.5" style="111" customWidth="1"/>
    <col min="4369" max="4369" width="9.625" style="111" customWidth="1"/>
    <col min="4370" max="4370" width="21.125" style="111" customWidth="1"/>
    <col min="4371" max="4371" width="1.125" style="111" customWidth="1"/>
    <col min="4372" max="4372" width="34.75" style="111" customWidth="1"/>
    <col min="4373" max="4620" width="9" style="111"/>
    <col min="4621" max="4621" width="3" style="111" bestFit="1" customWidth="1"/>
    <col min="4622" max="4623" width="4.75" style="111" bestFit="1" customWidth="1"/>
    <col min="4624" max="4624" width="17.5" style="111" customWidth="1"/>
    <col min="4625" max="4625" width="9.625" style="111" customWidth="1"/>
    <col min="4626" max="4626" width="21.125" style="111" customWidth="1"/>
    <col min="4627" max="4627" width="1.125" style="111" customWidth="1"/>
    <col min="4628" max="4628" width="34.75" style="111" customWidth="1"/>
    <col min="4629" max="4876" width="9" style="111"/>
    <col min="4877" max="4877" width="3" style="111" bestFit="1" customWidth="1"/>
    <col min="4878" max="4879" width="4.75" style="111" bestFit="1" customWidth="1"/>
    <col min="4880" max="4880" width="17.5" style="111" customWidth="1"/>
    <col min="4881" max="4881" width="9.625" style="111" customWidth="1"/>
    <col min="4882" max="4882" width="21.125" style="111" customWidth="1"/>
    <col min="4883" max="4883" width="1.125" style="111" customWidth="1"/>
    <col min="4884" max="4884" width="34.75" style="111" customWidth="1"/>
    <col min="4885" max="5132" width="9" style="111"/>
    <col min="5133" max="5133" width="3" style="111" bestFit="1" customWidth="1"/>
    <col min="5134" max="5135" width="4.75" style="111" bestFit="1" customWidth="1"/>
    <col min="5136" max="5136" width="17.5" style="111" customWidth="1"/>
    <col min="5137" max="5137" width="9.625" style="111" customWidth="1"/>
    <col min="5138" max="5138" width="21.125" style="111" customWidth="1"/>
    <col min="5139" max="5139" width="1.125" style="111" customWidth="1"/>
    <col min="5140" max="5140" width="34.75" style="111" customWidth="1"/>
    <col min="5141" max="5388" width="9" style="111"/>
    <col min="5389" max="5389" width="3" style="111" bestFit="1" customWidth="1"/>
    <col min="5390" max="5391" width="4.75" style="111" bestFit="1" customWidth="1"/>
    <col min="5392" max="5392" width="17.5" style="111" customWidth="1"/>
    <col min="5393" max="5393" width="9.625" style="111" customWidth="1"/>
    <col min="5394" max="5394" width="21.125" style="111" customWidth="1"/>
    <col min="5395" max="5395" width="1.125" style="111" customWidth="1"/>
    <col min="5396" max="5396" width="34.75" style="111" customWidth="1"/>
    <col min="5397" max="5644" width="9" style="111"/>
    <col min="5645" max="5645" width="3" style="111" bestFit="1" customWidth="1"/>
    <col min="5646" max="5647" width="4.75" style="111" bestFit="1" customWidth="1"/>
    <col min="5648" max="5648" width="17.5" style="111" customWidth="1"/>
    <col min="5649" max="5649" width="9.625" style="111" customWidth="1"/>
    <col min="5650" max="5650" width="21.125" style="111" customWidth="1"/>
    <col min="5651" max="5651" width="1.125" style="111" customWidth="1"/>
    <col min="5652" max="5652" width="34.75" style="111" customWidth="1"/>
    <col min="5653" max="5900" width="9" style="111"/>
    <col min="5901" max="5901" width="3" style="111" bestFit="1" customWidth="1"/>
    <col min="5902" max="5903" width="4.75" style="111" bestFit="1" customWidth="1"/>
    <col min="5904" max="5904" width="17.5" style="111" customWidth="1"/>
    <col min="5905" max="5905" width="9.625" style="111" customWidth="1"/>
    <col min="5906" max="5906" width="21.125" style="111" customWidth="1"/>
    <col min="5907" max="5907" width="1.125" style="111" customWidth="1"/>
    <col min="5908" max="5908" width="34.75" style="111" customWidth="1"/>
    <col min="5909" max="6156" width="9" style="111"/>
    <col min="6157" max="6157" width="3" style="111" bestFit="1" customWidth="1"/>
    <col min="6158" max="6159" width="4.75" style="111" bestFit="1" customWidth="1"/>
    <col min="6160" max="6160" width="17.5" style="111" customWidth="1"/>
    <col min="6161" max="6161" width="9.625" style="111" customWidth="1"/>
    <col min="6162" max="6162" width="21.125" style="111" customWidth="1"/>
    <col min="6163" max="6163" width="1.125" style="111" customWidth="1"/>
    <col min="6164" max="6164" width="34.75" style="111" customWidth="1"/>
    <col min="6165" max="6412" width="9" style="111"/>
    <col min="6413" max="6413" width="3" style="111" bestFit="1" customWidth="1"/>
    <col min="6414" max="6415" width="4.75" style="111" bestFit="1" customWidth="1"/>
    <col min="6416" max="6416" width="17.5" style="111" customWidth="1"/>
    <col min="6417" max="6417" width="9.625" style="111" customWidth="1"/>
    <col min="6418" max="6418" width="21.125" style="111" customWidth="1"/>
    <col min="6419" max="6419" width="1.125" style="111" customWidth="1"/>
    <col min="6420" max="6420" width="34.75" style="111" customWidth="1"/>
    <col min="6421" max="6668" width="9" style="111"/>
    <col min="6669" max="6669" width="3" style="111" bestFit="1" customWidth="1"/>
    <col min="6670" max="6671" width="4.75" style="111" bestFit="1" customWidth="1"/>
    <col min="6672" max="6672" width="17.5" style="111" customWidth="1"/>
    <col min="6673" max="6673" width="9.625" style="111" customWidth="1"/>
    <col min="6674" max="6674" width="21.125" style="111" customWidth="1"/>
    <col min="6675" max="6675" width="1.125" style="111" customWidth="1"/>
    <col min="6676" max="6676" width="34.75" style="111" customWidth="1"/>
    <col min="6677" max="6924" width="9" style="111"/>
    <col min="6925" max="6925" width="3" style="111" bestFit="1" customWidth="1"/>
    <col min="6926" max="6927" width="4.75" style="111" bestFit="1" customWidth="1"/>
    <col min="6928" max="6928" width="17.5" style="111" customWidth="1"/>
    <col min="6929" max="6929" width="9.625" style="111" customWidth="1"/>
    <col min="6930" max="6930" width="21.125" style="111" customWidth="1"/>
    <col min="6931" max="6931" width="1.125" style="111" customWidth="1"/>
    <col min="6932" max="6932" width="34.75" style="111" customWidth="1"/>
    <col min="6933" max="7180" width="9" style="111"/>
    <col min="7181" max="7181" width="3" style="111" bestFit="1" customWidth="1"/>
    <col min="7182" max="7183" width="4.75" style="111" bestFit="1" customWidth="1"/>
    <col min="7184" max="7184" width="17.5" style="111" customWidth="1"/>
    <col min="7185" max="7185" width="9.625" style="111" customWidth="1"/>
    <col min="7186" max="7186" width="21.125" style="111" customWidth="1"/>
    <col min="7187" max="7187" width="1.125" style="111" customWidth="1"/>
    <col min="7188" max="7188" width="34.75" style="111" customWidth="1"/>
    <col min="7189" max="7436" width="9" style="111"/>
    <col min="7437" max="7437" width="3" style="111" bestFit="1" customWidth="1"/>
    <col min="7438" max="7439" width="4.75" style="111" bestFit="1" customWidth="1"/>
    <col min="7440" max="7440" width="17.5" style="111" customWidth="1"/>
    <col min="7441" max="7441" width="9.625" style="111" customWidth="1"/>
    <col min="7442" max="7442" width="21.125" style="111" customWidth="1"/>
    <col min="7443" max="7443" width="1.125" style="111" customWidth="1"/>
    <col min="7444" max="7444" width="34.75" style="111" customWidth="1"/>
    <col min="7445" max="7692" width="9" style="111"/>
    <col min="7693" max="7693" width="3" style="111" bestFit="1" customWidth="1"/>
    <col min="7694" max="7695" width="4.75" style="111" bestFit="1" customWidth="1"/>
    <col min="7696" max="7696" width="17.5" style="111" customWidth="1"/>
    <col min="7697" max="7697" width="9.625" style="111" customWidth="1"/>
    <col min="7698" max="7698" width="21.125" style="111" customWidth="1"/>
    <col min="7699" max="7699" width="1.125" style="111" customWidth="1"/>
    <col min="7700" max="7700" width="34.75" style="111" customWidth="1"/>
    <col min="7701" max="7948" width="9" style="111"/>
    <col min="7949" max="7949" width="3" style="111" bestFit="1" customWidth="1"/>
    <col min="7950" max="7951" width="4.75" style="111" bestFit="1" customWidth="1"/>
    <col min="7952" max="7952" width="17.5" style="111" customWidth="1"/>
    <col min="7953" max="7953" width="9.625" style="111" customWidth="1"/>
    <col min="7954" max="7954" width="21.125" style="111" customWidth="1"/>
    <col min="7955" max="7955" width="1.125" style="111" customWidth="1"/>
    <col min="7956" max="7956" width="34.75" style="111" customWidth="1"/>
    <col min="7957" max="8204" width="9" style="111"/>
    <col min="8205" max="8205" width="3" style="111" bestFit="1" customWidth="1"/>
    <col min="8206" max="8207" width="4.75" style="111" bestFit="1" customWidth="1"/>
    <col min="8208" max="8208" width="17.5" style="111" customWidth="1"/>
    <col min="8209" max="8209" width="9.625" style="111" customWidth="1"/>
    <col min="8210" max="8210" width="21.125" style="111" customWidth="1"/>
    <col min="8211" max="8211" width="1.125" style="111" customWidth="1"/>
    <col min="8212" max="8212" width="34.75" style="111" customWidth="1"/>
    <col min="8213" max="8460" width="9" style="111"/>
    <col min="8461" max="8461" width="3" style="111" bestFit="1" customWidth="1"/>
    <col min="8462" max="8463" width="4.75" style="111" bestFit="1" customWidth="1"/>
    <col min="8464" max="8464" width="17.5" style="111" customWidth="1"/>
    <col min="8465" max="8465" width="9.625" style="111" customWidth="1"/>
    <col min="8466" max="8466" width="21.125" style="111" customWidth="1"/>
    <col min="8467" max="8467" width="1.125" style="111" customWidth="1"/>
    <col min="8468" max="8468" width="34.75" style="111" customWidth="1"/>
    <col min="8469" max="8716" width="9" style="111"/>
    <col min="8717" max="8717" width="3" style="111" bestFit="1" customWidth="1"/>
    <col min="8718" max="8719" width="4.75" style="111" bestFit="1" customWidth="1"/>
    <col min="8720" max="8720" width="17.5" style="111" customWidth="1"/>
    <col min="8721" max="8721" width="9.625" style="111" customWidth="1"/>
    <col min="8722" max="8722" width="21.125" style="111" customWidth="1"/>
    <col min="8723" max="8723" width="1.125" style="111" customWidth="1"/>
    <col min="8724" max="8724" width="34.75" style="111" customWidth="1"/>
    <col min="8725" max="8972" width="9" style="111"/>
    <col min="8973" max="8973" width="3" style="111" bestFit="1" customWidth="1"/>
    <col min="8974" max="8975" width="4.75" style="111" bestFit="1" customWidth="1"/>
    <col min="8976" max="8976" width="17.5" style="111" customWidth="1"/>
    <col min="8977" max="8977" width="9.625" style="111" customWidth="1"/>
    <col min="8978" max="8978" width="21.125" style="111" customWidth="1"/>
    <col min="8979" max="8979" width="1.125" style="111" customWidth="1"/>
    <col min="8980" max="8980" width="34.75" style="111" customWidth="1"/>
    <col min="8981" max="9228" width="9" style="111"/>
    <col min="9229" max="9229" width="3" style="111" bestFit="1" customWidth="1"/>
    <col min="9230" max="9231" width="4.75" style="111" bestFit="1" customWidth="1"/>
    <col min="9232" max="9232" width="17.5" style="111" customWidth="1"/>
    <col min="9233" max="9233" width="9.625" style="111" customWidth="1"/>
    <col min="9234" max="9234" width="21.125" style="111" customWidth="1"/>
    <col min="9235" max="9235" width="1.125" style="111" customWidth="1"/>
    <col min="9236" max="9236" width="34.75" style="111" customWidth="1"/>
    <col min="9237" max="9484" width="9" style="111"/>
    <col min="9485" max="9485" width="3" style="111" bestFit="1" customWidth="1"/>
    <col min="9486" max="9487" width="4.75" style="111" bestFit="1" customWidth="1"/>
    <col min="9488" max="9488" width="17.5" style="111" customWidth="1"/>
    <col min="9489" max="9489" width="9.625" style="111" customWidth="1"/>
    <col min="9490" max="9490" width="21.125" style="111" customWidth="1"/>
    <col min="9491" max="9491" width="1.125" style="111" customWidth="1"/>
    <col min="9492" max="9492" width="34.75" style="111" customWidth="1"/>
    <col min="9493" max="9740" width="9" style="111"/>
    <col min="9741" max="9741" width="3" style="111" bestFit="1" customWidth="1"/>
    <col min="9742" max="9743" width="4.75" style="111" bestFit="1" customWidth="1"/>
    <col min="9744" max="9744" width="17.5" style="111" customWidth="1"/>
    <col min="9745" max="9745" width="9.625" style="111" customWidth="1"/>
    <col min="9746" max="9746" width="21.125" style="111" customWidth="1"/>
    <col min="9747" max="9747" width="1.125" style="111" customWidth="1"/>
    <col min="9748" max="9748" width="34.75" style="111" customWidth="1"/>
    <col min="9749" max="9996" width="9" style="111"/>
    <col min="9997" max="9997" width="3" style="111" bestFit="1" customWidth="1"/>
    <col min="9998" max="9999" width="4.75" style="111" bestFit="1" customWidth="1"/>
    <col min="10000" max="10000" width="17.5" style="111" customWidth="1"/>
    <col min="10001" max="10001" width="9.625" style="111" customWidth="1"/>
    <col min="10002" max="10002" width="21.125" style="111" customWidth="1"/>
    <col min="10003" max="10003" width="1.125" style="111" customWidth="1"/>
    <col min="10004" max="10004" width="34.75" style="111" customWidth="1"/>
    <col min="10005" max="10252" width="9" style="111"/>
    <col min="10253" max="10253" width="3" style="111" bestFit="1" customWidth="1"/>
    <col min="10254" max="10255" width="4.75" style="111" bestFit="1" customWidth="1"/>
    <col min="10256" max="10256" width="17.5" style="111" customWidth="1"/>
    <col min="10257" max="10257" width="9.625" style="111" customWidth="1"/>
    <col min="10258" max="10258" width="21.125" style="111" customWidth="1"/>
    <col min="10259" max="10259" width="1.125" style="111" customWidth="1"/>
    <col min="10260" max="10260" width="34.75" style="111" customWidth="1"/>
    <col min="10261" max="10508" width="9" style="111"/>
    <col min="10509" max="10509" width="3" style="111" bestFit="1" customWidth="1"/>
    <col min="10510" max="10511" width="4.75" style="111" bestFit="1" customWidth="1"/>
    <col min="10512" max="10512" width="17.5" style="111" customWidth="1"/>
    <col min="10513" max="10513" width="9.625" style="111" customWidth="1"/>
    <col min="10514" max="10514" width="21.125" style="111" customWidth="1"/>
    <col min="10515" max="10515" width="1.125" style="111" customWidth="1"/>
    <col min="10516" max="10516" width="34.75" style="111" customWidth="1"/>
    <col min="10517" max="10764" width="9" style="111"/>
    <col min="10765" max="10765" width="3" style="111" bestFit="1" customWidth="1"/>
    <col min="10766" max="10767" width="4.75" style="111" bestFit="1" customWidth="1"/>
    <col min="10768" max="10768" width="17.5" style="111" customWidth="1"/>
    <col min="10769" max="10769" width="9.625" style="111" customWidth="1"/>
    <col min="10770" max="10770" width="21.125" style="111" customWidth="1"/>
    <col min="10771" max="10771" width="1.125" style="111" customWidth="1"/>
    <col min="10772" max="10772" width="34.75" style="111" customWidth="1"/>
    <col min="10773" max="11020" width="9" style="111"/>
    <col min="11021" max="11021" width="3" style="111" bestFit="1" customWidth="1"/>
    <col min="11022" max="11023" width="4.75" style="111" bestFit="1" customWidth="1"/>
    <col min="11024" max="11024" width="17.5" style="111" customWidth="1"/>
    <col min="11025" max="11025" width="9.625" style="111" customWidth="1"/>
    <col min="11026" max="11026" width="21.125" style="111" customWidth="1"/>
    <col min="11027" max="11027" width="1.125" style="111" customWidth="1"/>
    <col min="11028" max="11028" width="34.75" style="111" customWidth="1"/>
    <col min="11029" max="11276" width="9" style="111"/>
    <col min="11277" max="11277" width="3" style="111" bestFit="1" customWidth="1"/>
    <col min="11278" max="11279" width="4.75" style="111" bestFit="1" customWidth="1"/>
    <col min="11280" max="11280" width="17.5" style="111" customWidth="1"/>
    <col min="11281" max="11281" width="9.625" style="111" customWidth="1"/>
    <col min="11282" max="11282" width="21.125" style="111" customWidth="1"/>
    <col min="11283" max="11283" width="1.125" style="111" customWidth="1"/>
    <col min="11284" max="11284" width="34.75" style="111" customWidth="1"/>
    <col min="11285" max="11532" width="9" style="111"/>
    <col min="11533" max="11533" width="3" style="111" bestFit="1" customWidth="1"/>
    <col min="11534" max="11535" width="4.75" style="111" bestFit="1" customWidth="1"/>
    <col min="11536" max="11536" width="17.5" style="111" customWidth="1"/>
    <col min="11537" max="11537" width="9.625" style="111" customWidth="1"/>
    <col min="11538" max="11538" width="21.125" style="111" customWidth="1"/>
    <col min="11539" max="11539" width="1.125" style="111" customWidth="1"/>
    <col min="11540" max="11540" width="34.75" style="111" customWidth="1"/>
    <col min="11541" max="11788" width="9" style="111"/>
    <col min="11789" max="11789" width="3" style="111" bestFit="1" customWidth="1"/>
    <col min="11790" max="11791" width="4.75" style="111" bestFit="1" customWidth="1"/>
    <col min="11792" max="11792" width="17.5" style="111" customWidth="1"/>
    <col min="11793" max="11793" width="9.625" style="111" customWidth="1"/>
    <col min="11794" max="11794" width="21.125" style="111" customWidth="1"/>
    <col min="11795" max="11795" width="1.125" style="111" customWidth="1"/>
    <col min="11796" max="11796" width="34.75" style="111" customWidth="1"/>
    <col min="11797" max="12044" width="9" style="111"/>
    <col min="12045" max="12045" width="3" style="111" bestFit="1" customWidth="1"/>
    <col min="12046" max="12047" width="4.75" style="111" bestFit="1" customWidth="1"/>
    <col min="12048" max="12048" width="17.5" style="111" customWidth="1"/>
    <col min="12049" max="12049" width="9.625" style="111" customWidth="1"/>
    <col min="12050" max="12050" width="21.125" style="111" customWidth="1"/>
    <col min="12051" max="12051" width="1.125" style="111" customWidth="1"/>
    <col min="12052" max="12052" width="34.75" style="111" customWidth="1"/>
    <col min="12053" max="12300" width="9" style="111"/>
    <col min="12301" max="12301" width="3" style="111" bestFit="1" customWidth="1"/>
    <col min="12302" max="12303" width="4.75" style="111" bestFit="1" customWidth="1"/>
    <col min="12304" max="12304" width="17.5" style="111" customWidth="1"/>
    <col min="12305" max="12305" width="9.625" style="111" customWidth="1"/>
    <col min="12306" max="12306" width="21.125" style="111" customWidth="1"/>
    <col min="12307" max="12307" width="1.125" style="111" customWidth="1"/>
    <col min="12308" max="12308" width="34.75" style="111" customWidth="1"/>
    <col min="12309" max="12556" width="9" style="111"/>
    <col min="12557" max="12557" width="3" style="111" bestFit="1" customWidth="1"/>
    <col min="12558" max="12559" width="4.75" style="111" bestFit="1" customWidth="1"/>
    <col min="12560" max="12560" width="17.5" style="111" customWidth="1"/>
    <col min="12561" max="12561" width="9.625" style="111" customWidth="1"/>
    <col min="12562" max="12562" width="21.125" style="111" customWidth="1"/>
    <col min="12563" max="12563" width="1.125" style="111" customWidth="1"/>
    <col min="12564" max="12564" width="34.75" style="111" customWidth="1"/>
    <col min="12565" max="12812" width="9" style="111"/>
    <col min="12813" max="12813" width="3" style="111" bestFit="1" customWidth="1"/>
    <col min="12814" max="12815" width="4.75" style="111" bestFit="1" customWidth="1"/>
    <col min="12816" max="12816" width="17.5" style="111" customWidth="1"/>
    <col min="12817" max="12817" width="9.625" style="111" customWidth="1"/>
    <col min="12818" max="12818" width="21.125" style="111" customWidth="1"/>
    <col min="12819" max="12819" width="1.125" style="111" customWidth="1"/>
    <col min="12820" max="12820" width="34.75" style="111" customWidth="1"/>
    <col min="12821" max="13068" width="9" style="111"/>
    <col min="13069" max="13069" width="3" style="111" bestFit="1" customWidth="1"/>
    <col min="13070" max="13071" width="4.75" style="111" bestFit="1" customWidth="1"/>
    <col min="13072" max="13072" width="17.5" style="111" customWidth="1"/>
    <col min="13073" max="13073" width="9.625" style="111" customWidth="1"/>
    <col min="13074" max="13074" width="21.125" style="111" customWidth="1"/>
    <col min="13075" max="13075" width="1.125" style="111" customWidth="1"/>
    <col min="13076" max="13076" width="34.75" style="111" customWidth="1"/>
    <col min="13077" max="13324" width="9" style="111"/>
    <col min="13325" max="13325" width="3" style="111" bestFit="1" customWidth="1"/>
    <col min="13326" max="13327" width="4.75" style="111" bestFit="1" customWidth="1"/>
    <col min="13328" max="13328" width="17.5" style="111" customWidth="1"/>
    <col min="13329" max="13329" width="9.625" style="111" customWidth="1"/>
    <col min="13330" max="13330" width="21.125" style="111" customWidth="1"/>
    <col min="13331" max="13331" width="1.125" style="111" customWidth="1"/>
    <col min="13332" max="13332" width="34.75" style="111" customWidth="1"/>
    <col min="13333" max="13580" width="9" style="111"/>
    <col min="13581" max="13581" width="3" style="111" bestFit="1" customWidth="1"/>
    <col min="13582" max="13583" width="4.75" style="111" bestFit="1" customWidth="1"/>
    <col min="13584" max="13584" width="17.5" style="111" customWidth="1"/>
    <col min="13585" max="13585" width="9.625" style="111" customWidth="1"/>
    <col min="13586" max="13586" width="21.125" style="111" customWidth="1"/>
    <col min="13587" max="13587" width="1.125" style="111" customWidth="1"/>
    <col min="13588" max="13588" width="34.75" style="111" customWidth="1"/>
    <col min="13589" max="13836" width="9" style="111"/>
    <col min="13837" max="13837" width="3" style="111" bestFit="1" customWidth="1"/>
    <col min="13838" max="13839" width="4.75" style="111" bestFit="1" customWidth="1"/>
    <col min="13840" max="13840" width="17.5" style="111" customWidth="1"/>
    <col min="13841" max="13841" width="9.625" style="111" customWidth="1"/>
    <col min="13842" max="13842" width="21.125" style="111" customWidth="1"/>
    <col min="13843" max="13843" width="1.125" style="111" customWidth="1"/>
    <col min="13844" max="13844" width="34.75" style="111" customWidth="1"/>
    <col min="13845" max="14092" width="9" style="111"/>
    <col min="14093" max="14093" width="3" style="111" bestFit="1" customWidth="1"/>
    <col min="14094" max="14095" width="4.75" style="111" bestFit="1" customWidth="1"/>
    <col min="14096" max="14096" width="17.5" style="111" customWidth="1"/>
    <col min="14097" max="14097" width="9.625" style="111" customWidth="1"/>
    <col min="14098" max="14098" width="21.125" style="111" customWidth="1"/>
    <col min="14099" max="14099" width="1.125" style="111" customWidth="1"/>
    <col min="14100" max="14100" width="34.75" style="111" customWidth="1"/>
    <col min="14101" max="14348" width="9" style="111"/>
    <col min="14349" max="14349" width="3" style="111" bestFit="1" customWidth="1"/>
    <col min="14350" max="14351" width="4.75" style="111" bestFit="1" customWidth="1"/>
    <col min="14352" max="14352" width="17.5" style="111" customWidth="1"/>
    <col min="14353" max="14353" width="9.625" style="111" customWidth="1"/>
    <col min="14354" max="14354" width="21.125" style="111" customWidth="1"/>
    <col min="14355" max="14355" width="1.125" style="111" customWidth="1"/>
    <col min="14356" max="14356" width="34.75" style="111" customWidth="1"/>
    <col min="14357" max="14604" width="9" style="111"/>
    <col min="14605" max="14605" width="3" style="111" bestFit="1" customWidth="1"/>
    <col min="14606" max="14607" width="4.75" style="111" bestFit="1" customWidth="1"/>
    <col min="14608" max="14608" width="17.5" style="111" customWidth="1"/>
    <col min="14609" max="14609" width="9.625" style="111" customWidth="1"/>
    <col min="14610" max="14610" width="21.125" style="111" customWidth="1"/>
    <col min="14611" max="14611" width="1.125" style="111" customWidth="1"/>
    <col min="14612" max="14612" width="34.75" style="111" customWidth="1"/>
    <col min="14613" max="14860" width="9" style="111"/>
    <col min="14861" max="14861" width="3" style="111" bestFit="1" customWidth="1"/>
    <col min="14862" max="14863" width="4.75" style="111" bestFit="1" customWidth="1"/>
    <col min="14864" max="14864" width="17.5" style="111" customWidth="1"/>
    <col min="14865" max="14865" width="9.625" style="111" customWidth="1"/>
    <col min="14866" max="14866" width="21.125" style="111" customWidth="1"/>
    <col min="14867" max="14867" width="1.125" style="111" customWidth="1"/>
    <col min="14868" max="14868" width="34.75" style="111" customWidth="1"/>
    <col min="14869" max="15116" width="9" style="111"/>
    <col min="15117" max="15117" width="3" style="111" bestFit="1" customWidth="1"/>
    <col min="15118" max="15119" width="4.75" style="111" bestFit="1" customWidth="1"/>
    <col min="15120" max="15120" width="17.5" style="111" customWidth="1"/>
    <col min="15121" max="15121" width="9.625" style="111" customWidth="1"/>
    <col min="15122" max="15122" width="21.125" style="111" customWidth="1"/>
    <col min="15123" max="15123" width="1.125" style="111" customWidth="1"/>
    <col min="15124" max="15124" width="34.75" style="111" customWidth="1"/>
    <col min="15125" max="15372" width="9" style="111"/>
    <col min="15373" max="15373" width="3" style="111" bestFit="1" customWidth="1"/>
    <col min="15374" max="15375" width="4.75" style="111" bestFit="1" customWidth="1"/>
    <col min="15376" max="15376" width="17.5" style="111" customWidth="1"/>
    <col min="15377" max="15377" width="9.625" style="111" customWidth="1"/>
    <col min="15378" max="15378" width="21.125" style="111" customWidth="1"/>
    <col min="15379" max="15379" width="1.125" style="111" customWidth="1"/>
    <col min="15380" max="15380" width="34.75" style="111" customWidth="1"/>
    <col min="15381" max="15628" width="9" style="111"/>
    <col min="15629" max="15629" width="3" style="111" bestFit="1" customWidth="1"/>
    <col min="15630" max="15631" width="4.75" style="111" bestFit="1" customWidth="1"/>
    <col min="15632" max="15632" width="17.5" style="111" customWidth="1"/>
    <col min="15633" max="15633" width="9.625" style="111" customWidth="1"/>
    <col min="15634" max="15634" width="21.125" style="111" customWidth="1"/>
    <col min="15635" max="15635" width="1.125" style="111" customWidth="1"/>
    <col min="15636" max="15636" width="34.75" style="111" customWidth="1"/>
    <col min="15637" max="15884" width="9" style="111"/>
    <col min="15885" max="15885" width="3" style="111" bestFit="1" customWidth="1"/>
    <col min="15886" max="15887" width="4.75" style="111" bestFit="1" customWidth="1"/>
    <col min="15888" max="15888" width="17.5" style="111" customWidth="1"/>
    <col min="15889" max="15889" width="9.625" style="111" customWidth="1"/>
    <col min="15890" max="15890" width="21.125" style="111" customWidth="1"/>
    <col min="15891" max="15891" width="1.125" style="111" customWidth="1"/>
    <col min="15892" max="15892" width="34.75" style="111" customWidth="1"/>
    <col min="15893" max="16140" width="9" style="111"/>
    <col min="16141" max="16141" width="3" style="111" bestFit="1" customWidth="1"/>
    <col min="16142" max="16143" width="4.75" style="111" bestFit="1" customWidth="1"/>
    <col min="16144" max="16144" width="17.5" style="111" customWidth="1"/>
    <col min="16145" max="16145" width="9.625" style="111" customWidth="1"/>
    <col min="16146" max="16146" width="21.125" style="111" customWidth="1"/>
    <col min="16147" max="16147" width="1.125" style="111" customWidth="1"/>
    <col min="16148" max="16148" width="34.75" style="111" customWidth="1"/>
    <col min="16149" max="16384" width="9" style="111"/>
  </cols>
  <sheetData>
    <row r="1" spans="1:20" ht="46.5" customHeight="1">
      <c r="A1" s="582" t="s">
        <v>4982</v>
      </c>
      <c r="B1" s="582"/>
      <c r="C1" s="582"/>
      <c r="D1" s="582"/>
      <c r="E1" s="582"/>
      <c r="F1" s="582"/>
      <c r="G1" s="582"/>
      <c r="H1" s="582"/>
      <c r="I1" s="576" t="s">
        <v>4996</v>
      </c>
      <c r="J1" s="576"/>
      <c r="K1" s="576"/>
      <c r="L1" s="576"/>
      <c r="M1" s="576"/>
      <c r="N1" s="576"/>
      <c r="O1" s="576"/>
      <c r="P1" s="576"/>
      <c r="Q1" s="576"/>
      <c r="R1" s="576"/>
      <c r="S1" s="576"/>
      <c r="T1" s="433"/>
    </row>
    <row r="2" spans="1:20" ht="24" customHeight="1">
      <c r="A2" s="117"/>
      <c r="B2" s="117" t="s">
        <v>4717</v>
      </c>
      <c r="C2" s="117" t="s">
        <v>4718</v>
      </c>
      <c r="D2" s="583" t="s">
        <v>4716</v>
      </c>
      <c r="E2" s="584"/>
      <c r="F2" s="585"/>
      <c r="G2" s="140"/>
      <c r="H2" s="139" t="s">
        <v>4715</v>
      </c>
      <c r="I2" s="563" t="s">
        <v>4671</v>
      </c>
      <c r="J2" s="563"/>
    </row>
    <row r="3" spans="1:20" ht="30" customHeight="1">
      <c r="A3" s="117">
        <v>1</v>
      </c>
      <c r="B3" s="116"/>
      <c r="C3" s="116"/>
      <c r="D3" s="115" t="s">
        <v>4714</v>
      </c>
      <c r="E3" s="572"/>
      <c r="F3" s="573"/>
      <c r="G3" s="115"/>
      <c r="H3" s="118"/>
    </row>
    <row r="4" spans="1:20" ht="30" customHeight="1">
      <c r="A4" s="117">
        <v>2</v>
      </c>
      <c r="B4" s="119"/>
      <c r="C4" s="116"/>
      <c r="D4" s="115" t="s">
        <v>4713</v>
      </c>
      <c r="E4" s="572" t="s">
        <v>4712</v>
      </c>
      <c r="F4" s="573"/>
      <c r="G4" s="115"/>
      <c r="H4" s="118" t="s">
        <v>4987</v>
      </c>
      <c r="J4" s="565" t="s">
        <v>4670</v>
      </c>
      <c r="K4" s="565"/>
      <c r="L4" s="565"/>
      <c r="M4" s="565"/>
      <c r="N4" s="565"/>
      <c r="O4" s="565"/>
      <c r="P4" s="565"/>
      <c r="Q4" s="565"/>
      <c r="R4" s="565"/>
      <c r="S4" s="565"/>
    </row>
    <row r="5" spans="1:20" ht="30" customHeight="1">
      <c r="A5" s="117">
        <v>3</v>
      </c>
      <c r="B5" s="116"/>
      <c r="C5" s="116"/>
      <c r="D5" s="115" t="s">
        <v>4711</v>
      </c>
      <c r="E5" s="574" t="s">
        <v>4710</v>
      </c>
      <c r="F5" s="575"/>
      <c r="G5" s="138"/>
      <c r="H5" s="118" t="s">
        <v>4988</v>
      </c>
    </row>
    <row r="6" spans="1:20" ht="30" customHeight="1">
      <c r="A6" s="117">
        <v>4</v>
      </c>
      <c r="B6" s="116"/>
      <c r="C6" s="116"/>
      <c r="D6" s="115" t="s">
        <v>4709</v>
      </c>
      <c r="E6" s="574" t="s">
        <v>4708</v>
      </c>
      <c r="F6" s="575"/>
      <c r="G6" s="138"/>
      <c r="H6" s="118" t="s">
        <v>4988</v>
      </c>
      <c r="N6" s="542" t="s">
        <v>4669</v>
      </c>
      <c r="O6" s="545" t="s">
        <v>4668</v>
      </c>
      <c r="P6" s="547"/>
      <c r="Q6" s="548"/>
      <c r="R6" s="548"/>
      <c r="S6" s="549"/>
    </row>
    <row r="7" spans="1:20" ht="15.95" customHeight="1">
      <c r="A7" s="594">
        <v>5</v>
      </c>
      <c r="B7" s="531"/>
      <c r="C7" s="531"/>
      <c r="D7" s="596" t="s">
        <v>4707</v>
      </c>
      <c r="E7" s="537" t="s">
        <v>4706</v>
      </c>
      <c r="F7" s="538"/>
      <c r="G7" s="135"/>
      <c r="H7" s="580" t="s">
        <v>4705</v>
      </c>
      <c r="N7" s="543"/>
      <c r="O7" s="546"/>
      <c r="P7" s="550"/>
      <c r="Q7" s="551"/>
      <c r="R7" s="551"/>
      <c r="S7" s="552"/>
    </row>
    <row r="8" spans="1:20" ht="15.95" customHeight="1">
      <c r="A8" s="595"/>
      <c r="B8" s="532"/>
      <c r="C8" s="532"/>
      <c r="D8" s="597"/>
      <c r="E8" s="539"/>
      <c r="F8" s="539"/>
      <c r="G8" s="123"/>
      <c r="H8" s="581"/>
      <c r="N8" s="543"/>
      <c r="O8" s="545" t="s">
        <v>4667</v>
      </c>
      <c r="P8" s="553"/>
      <c r="Q8" s="554"/>
      <c r="R8" s="554"/>
      <c r="S8" s="555"/>
    </row>
    <row r="9" spans="1:20" ht="30" customHeight="1">
      <c r="A9" s="117">
        <v>6</v>
      </c>
      <c r="B9" s="116"/>
      <c r="C9" s="116"/>
      <c r="D9" s="115" t="s">
        <v>4704</v>
      </c>
      <c r="E9" s="572" t="s">
        <v>4703</v>
      </c>
      <c r="F9" s="573"/>
      <c r="G9" s="126"/>
      <c r="H9" s="137" t="s">
        <v>4702</v>
      </c>
      <c r="N9" s="544"/>
      <c r="O9" s="546"/>
      <c r="P9" s="556"/>
      <c r="Q9" s="557"/>
      <c r="R9" s="557"/>
      <c r="S9" s="558"/>
    </row>
    <row r="10" spans="1:20" ht="30" customHeight="1">
      <c r="A10" s="117">
        <v>7</v>
      </c>
      <c r="B10" s="116"/>
      <c r="C10" s="116"/>
      <c r="D10" s="115" t="s">
        <v>4701</v>
      </c>
      <c r="E10" s="572" t="s">
        <v>4700</v>
      </c>
      <c r="F10" s="573"/>
      <c r="G10" s="123"/>
      <c r="H10" s="136" t="s">
        <v>4699</v>
      </c>
    </row>
    <row r="11" spans="1:20" ht="30" customHeight="1">
      <c r="A11" s="117">
        <v>8</v>
      </c>
      <c r="B11" s="116"/>
      <c r="C11" s="116"/>
      <c r="D11" s="115" t="s">
        <v>4698</v>
      </c>
      <c r="E11" s="572"/>
      <c r="F11" s="573"/>
      <c r="G11" s="115"/>
      <c r="H11" s="118"/>
      <c r="P11" s="577" t="s">
        <v>4666</v>
      </c>
      <c r="Q11" s="578"/>
      <c r="R11" s="579" t="s">
        <v>4665</v>
      </c>
      <c r="S11" s="578"/>
    </row>
    <row r="12" spans="1:20" ht="15.95" customHeight="1">
      <c r="A12" s="594">
        <v>9</v>
      </c>
      <c r="B12" s="533"/>
      <c r="C12" s="531"/>
      <c r="D12" s="596" t="s">
        <v>4997</v>
      </c>
      <c r="E12" s="537" t="s">
        <v>4697</v>
      </c>
      <c r="F12" s="538"/>
      <c r="G12" s="131"/>
      <c r="H12" s="538" t="s">
        <v>4696</v>
      </c>
      <c r="P12" s="132"/>
      <c r="Q12" s="132"/>
      <c r="R12" s="132"/>
      <c r="S12" s="132"/>
    </row>
    <row r="13" spans="1:20" ht="15.95" customHeight="1">
      <c r="A13" s="595"/>
      <c r="B13" s="534"/>
      <c r="C13" s="532"/>
      <c r="D13" s="597"/>
      <c r="E13" s="539"/>
      <c r="F13" s="540"/>
      <c r="G13" s="123"/>
      <c r="H13" s="540"/>
      <c r="O13" s="134"/>
      <c r="P13" s="566" t="s">
        <v>4664</v>
      </c>
      <c r="Q13" s="567"/>
      <c r="R13" s="566" t="s">
        <v>4663</v>
      </c>
      <c r="S13" s="567"/>
    </row>
    <row r="14" spans="1:20" ht="15.95" customHeight="1">
      <c r="A14" s="594">
        <v>10</v>
      </c>
      <c r="B14" s="533"/>
      <c r="C14" s="531"/>
      <c r="D14" s="535" t="s">
        <v>4695</v>
      </c>
      <c r="E14" s="537" t="s">
        <v>4694</v>
      </c>
      <c r="F14" s="538"/>
      <c r="G14" s="135"/>
      <c r="H14" s="580" t="s">
        <v>4693</v>
      </c>
      <c r="O14" s="134"/>
      <c r="P14" s="568"/>
      <c r="Q14" s="569"/>
      <c r="R14" s="568"/>
      <c r="S14" s="569"/>
    </row>
    <row r="15" spans="1:20" ht="15.95" customHeight="1">
      <c r="A15" s="595"/>
      <c r="B15" s="534"/>
      <c r="C15" s="532"/>
      <c r="D15" s="536"/>
      <c r="E15" s="539"/>
      <c r="F15" s="540"/>
      <c r="G15" s="133"/>
      <c r="H15" s="581"/>
      <c r="P15" s="132"/>
      <c r="Q15" s="132"/>
      <c r="R15" s="132"/>
      <c r="S15" s="132"/>
    </row>
    <row r="16" spans="1:20" ht="30" customHeight="1">
      <c r="A16" s="117">
        <v>11</v>
      </c>
      <c r="B16" s="116"/>
      <c r="C16" s="116"/>
      <c r="D16" s="571" t="s">
        <v>4989</v>
      </c>
      <c r="E16" s="572"/>
      <c r="F16" s="573"/>
      <c r="G16" s="115"/>
      <c r="H16" s="118" t="s">
        <v>4987</v>
      </c>
      <c r="P16" s="559" t="s">
        <v>4662</v>
      </c>
      <c r="Q16" s="559"/>
      <c r="R16" s="559"/>
      <c r="S16" s="559"/>
    </row>
    <row r="17" spans="1:19" ht="30" customHeight="1">
      <c r="A17" s="117">
        <v>12</v>
      </c>
      <c r="B17" s="116"/>
      <c r="C17" s="116"/>
      <c r="D17" s="571" t="s">
        <v>4990</v>
      </c>
      <c r="E17" s="572"/>
      <c r="F17" s="573"/>
      <c r="G17" s="115"/>
      <c r="H17" s="118"/>
    </row>
    <row r="18" spans="1:19" ht="30" customHeight="1">
      <c r="A18" s="117">
        <v>13</v>
      </c>
      <c r="B18" s="116"/>
      <c r="C18" s="116"/>
      <c r="D18" s="571" t="s">
        <v>4692</v>
      </c>
      <c r="E18" s="572"/>
      <c r="F18" s="573"/>
      <c r="G18" s="115"/>
      <c r="H18" s="118" t="s">
        <v>4987</v>
      </c>
    </row>
    <row r="19" spans="1:19" ht="30" customHeight="1">
      <c r="A19" s="117">
        <v>14</v>
      </c>
      <c r="B19" s="116"/>
      <c r="C19" s="119"/>
      <c r="D19" s="571" t="s">
        <v>4691</v>
      </c>
      <c r="E19" s="572"/>
      <c r="F19" s="573"/>
      <c r="G19" s="115"/>
      <c r="H19" s="118" t="s">
        <v>4690</v>
      </c>
      <c r="J19" s="570" t="s">
        <v>4661</v>
      </c>
      <c r="K19" s="570"/>
      <c r="L19" s="560" t="s">
        <v>4660</v>
      </c>
      <c r="M19" s="560"/>
      <c r="N19" s="560"/>
      <c r="O19" s="560"/>
      <c r="P19" s="560"/>
      <c r="Q19" s="560" t="s">
        <v>4659</v>
      </c>
      <c r="R19" s="560"/>
      <c r="S19" s="120" t="s">
        <v>4658</v>
      </c>
    </row>
    <row r="20" spans="1:19" ht="30" customHeight="1">
      <c r="A20" s="117">
        <v>15</v>
      </c>
      <c r="B20" s="116"/>
      <c r="C20" s="116"/>
      <c r="D20" s="571" t="s">
        <v>4991</v>
      </c>
      <c r="E20" s="572"/>
      <c r="F20" s="573"/>
      <c r="G20" s="115"/>
      <c r="H20" s="114" t="s">
        <v>4689</v>
      </c>
      <c r="J20" s="560" t="s">
        <v>4657</v>
      </c>
      <c r="K20" s="560"/>
      <c r="L20" s="560"/>
      <c r="M20" s="560"/>
      <c r="N20" s="560"/>
      <c r="O20" s="560"/>
      <c r="P20" s="560"/>
      <c r="Q20" s="560"/>
      <c r="R20" s="560"/>
      <c r="S20" s="124"/>
    </row>
    <row r="21" spans="1:19" ht="30" customHeight="1">
      <c r="A21" s="117">
        <v>16</v>
      </c>
      <c r="B21" s="116"/>
      <c r="C21" s="116"/>
      <c r="D21" s="571" t="s">
        <v>4688</v>
      </c>
      <c r="E21" s="572"/>
      <c r="F21" s="573"/>
      <c r="G21" s="115"/>
      <c r="H21" s="118" t="s">
        <v>4992</v>
      </c>
      <c r="J21" s="560" t="s">
        <v>4657</v>
      </c>
      <c r="K21" s="560"/>
      <c r="L21" s="560"/>
      <c r="M21" s="560"/>
      <c r="N21" s="560"/>
      <c r="O21" s="560"/>
      <c r="P21" s="560"/>
      <c r="Q21" s="560"/>
      <c r="R21" s="560"/>
      <c r="S21" s="124"/>
    </row>
    <row r="22" spans="1:19" ht="30" customHeight="1">
      <c r="A22" s="117">
        <v>17</v>
      </c>
      <c r="B22" s="116"/>
      <c r="C22" s="116"/>
      <c r="D22" s="115" t="s">
        <v>4687</v>
      </c>
      <c r="E22" s="572" t="s">
        <v>4686</v>
      </c>
      <c r="F22" s="573"/>
      <c r="G22" s="131"/>
      <c r="H22" s="130" t="s">
        <v>4685</v>
      </c>
      <c r="J22" s="560" t="s">
        <v>4657</v>
      </c>
      <c r="K22" s="560"/>
      <c r="L22" s="560"/>
      <c r="M22" s="560"/>
      <c r="N22" s="560"/>
      <c r="O22" s="560"/>
      <c r="P22" s="560"/>
      <c r="Q22" s="560"/>
      <c r="R22" s="560"/>
      <c r="S22" s="124"/>
    </row>
    <row r="23" spans="1:19" ht="30" customHeight="1">
      <c r="A23" s="117" t="s">
        <v>4680</v>
      </c>
      <c r="B23" s="116"/>
      <c r="C23" s="116"/>
      <c r="D23" s="115"/>
      <c r="E23" s="572" t="s">
        <v>4684</v>
      </c>
      <c r="F23" s="573"/>
      <c r="G23" s="126"/>
      <c r="H23" s="125"/>
      <c r="J23" s="560" t="s">
        <v>4657</v>
      </c>
      <c r="K23" s="560"/>
      <c r="L23" s="560"/>
      <c r="M23" s="560"/>
      <c r="N23" s="560"/>
      <c r="O23" s="560"/>
      <c r="P23" s="560"/>
      <c r="Q23" s="560"/>
      <c r="R23" s="560"/>
      <c r="S23" s="124"/>
    </row>
    <row r="24" spans="1:19" ht="30" customHeight="1">
      <c r="A24" s="117" t="s">
        <v>4680</v>
      </c>
      <c r="B24" s="116"/>
      <c r="C24" s="116"/>
      <c r="D24" s="115"/>
      <c r="E24" s="129" t="s">
        <v>4683</v>
      </c>
      <c r="F24" s="128" t="s">
        <v>4682</v>
      </c>
      <c r="G24" s="127"/>
      <c r="H24" s="125"/>
      <c r="J24" s="560" t="s">
        <v>4657</v>
      </c>
      <c r="K24" s="560"/>
      <c r="L24" s="560"/>
      <c r="M24" s="560"/>
      <c r="N24" s="560"/>
      <c r="O24" s="560"/>
      <c r="P24" s="560"/>
      <c r="Q24" s="560"/>
      <c r="R24" s="560"/>
      <c r="S24" s="124"/>
    </row>
    <row r="25" spans="1:19" ht="30" customHeight="1">
      <c r="A25" s="117" t="s">
        <v>4680</v>
      </c>
      <c r="B25" s="116"/>
      <c r="C25" s="116"/>
      <c r="D25" s="115"/>
      <c r="E25" s="572" t="s">
        <v>4681</v>
      </c>
      <c r="F25" s="573"/>
      <c r="G25" s="126"/>
      <c r="H25" s="125"/>
      <c r="J25" s="560" t="s">
        <v>4656</v>
      </c>
      <c r="K25" s="560"/>
      <c r="L25" s="120" t="s">
        <v>4655</v>
      </c>
      <c r="M25" s="120" t="s">
        <v>4651</v>
      </c>
      <c r="N25" s="561" t="s">
        <v>4654</v>
      </c>
      <c r="O25" s="562"/>
      <c r="P25" s="121" t="s">
        <v>4653</v>
      </c>
      <c r="Q25" s="120" t="s">
        <v>4652</v>
      </c>
      <c r="R25" s="560" t="s">
        <v>4651</v>
      </c>
      <c r="S25" s="560"/>
    </row>
    <row r="26" spans="1:19" ht="30" customHeight="1">
      <c r="A26" s="117" t="s">
        <v>4680</v>
      </c>
      <c r="B26" s="116"/>
      <c r="C26" s="116"/>
      <c r="D26" s="115"/>
      <c r="E26" s="572" t="s">
        <v>4679</v>
      </c>
      <c r="F26" s="573"/>
      <c r="G26" s="123"/>
      <c r="H26" s="122"/>
      <c r="J26" s="563" t="s">
        <v>4650</v>
      </c>
      <c r="K26" s="563"/>
      <c r="L26" s="563"/>
      <c r="M26" s="563"/>
      <c r="N26" s="563"/>
      <c r="O26" s="563"/>
      <c r="P26" s="563"/>
      <c r="Q26" s="563"/>
      <c r="R26" s="563"/>
      <c r="S26" s="563"/>
    </row>
    <row r="27" spans="1:19" ht="30" customHeight="1">
      <c r="A27" s="117">
        <v>18</v>
      </c>
      <c r="B27" s="116"/>
      <c r="C27" s="116"/>
      <c r="D27" s="115" t="s">
        <v>4993</v>
      </c>
      <c r="E27" s="574" t="s">
        <v>4678</v>
      </c>
      <c r="F27" s="575"/>
      <c r="G27" s="115"/>
      <c r="H27" s="114" t="s">
        <v>4677</v>
      </c>
      <c r="J27" s="586"/>
      <c r="K27" s="587"/>
      <c r="L27" s="587"/>
      <c r="M27" s="587"/>
      <c r="N27" s="587"/>
      <c r="O27" s="587"/>
      <c r="P27" s="587"/>
      <c r="Q27" s="587"/>
      <c r="R27" s="587"/>
      <c r="S27" s="588"/>
    </row>
    <row r="28" spans="1:19" ht="30" customHeight="1">
      <c r="A28" s="117">
        <v>19</v>
      </c>
      <c r="B28" s="116"/>
      <c r="C28" s="116"/>
      <c r="D28" s="115" t="s">
        <v>4994</v>
      </c>
      <c r="E28" s="574" t="s">
        <v>4995</v>
      </c>
      <c r="F28" s="575"/>
      <c r="G28" s="115"/>
      <c r="H28" s="114" t="s">
        <v>5002</v>
      </c>
      <c r="J28" s="589"/>
      <c r="K28" s="541"/>
      <c r="L28" s="541"/>
      <c r="M28" s="541"/>
      <c r="N28" s="541"/>
      <c r="O28" s="541"/>
      <c r="P28" s="541"/>
      <c r="Q28" s="541"/>
      <c r="R28" s="541"/>
      <c r="S28" s="590"/>
    </row>
    <row r="29" spans="1:19" ht="30" customHeight="1">
      <c r="A29" s="117">
        <v>20</v>
      </c>
      <c r="B29" s="116"/>
      <c r="C29" s="116"/>
      <c r="D29" s="115" t="s">
        <v>4998</v>
      </c>
      <c r="E29" s="574" t="s">
        <v>4999</v>
      </c>
      <c r="F29" s="575"/>
      <c r="G29" s="115"/>
      <c r="H29" s="114"/>
      <c r="J29" s="589"/>
      <c r="K29" s="541"/>
      <c r="L29" s="541"/>
      <c r="M29" s="541"/>
      <c r="N29" s="541"/>
      <c r="O29" s="541"/>
      <c r="P29" s="541"/>
      <c r="Q29" s="541"/>
      <c r="R29" s="541"/>
      <c r="S29" s="590"/>
    </row>
    <row r="30" spans="1:19" ht="30" customHeight="1">
      <c r="A30" s="117">
        <v>21</v>
      </c>
      <c r="B30" s="119"/>
      <c r="C30" s="116"/>
      <c r="D30" s="571" t="s">
        <v>4676</v>
      </c>
      <c r="E30" s="572"/>
      <c r="F30" s="573"/>
      <c r="G30" s="115"/>
      <c r="H30" s="114" t="s">
        <v>4851</v>
      </c>
      <c r="J30" s="589"/>
      <c r="K30" s="541"/>
      <c r="L30" s="541"/>
      <c r="M30" s="541"/>
      <c r="N30" s="541"/>
      <c r="O30" s="541"/>
      <c r="P30" s="541"/>
      <c r="Q30" s="541"/>
      <c r="R30" s="541"/>
      <c r="S30" s="590"/>
    </row>
    <row r="31" spans="1:19" ht="30" customHeight="1">
      <c r="A31" s="117">
        <v>22</v>
      </c>
      <c r="B31" s="116"/>
      <c r="C31" s="119"/>
      <c r="D31" s="571" t="s">
        <v>5001</v>
      </c>
      <c r="E31" s="572"/>
      <c r="F31" s="573"/>
      <c r="G31" s="115"/>
      <c r="H31" s="118"/>
      <c r="J31" s="589"/>
      <c r="K31" s="541"/>
      <c r="L31" s="541"/>
      <c r="M31" s="541"/>
      <c r="N31" s="541"/>
      <c r="O31" s="541"/>
      <c r="P31" s="541"/>
      <c r="Q31" s="541"/>
      <c r="R31" s="541"/>
      <c r="S31" s="590"/>
    </row>
    <row r="32" spans="1:19" ht="30" customHeight="1">
      <c r="A32" s="117">
        <v>23</v>
      </c>
      <c r="B32" s="116"/>
      <c r="C32" s="116"/>
      <c r="D32" s="571" t="s">
        <v>4675</v>
      </c>
      <c r="E32" s="572"/>
      <c r="F32" s="573"/>
      <c r="G32" s="115"/>
      <c r="H32" s="118" t="s">
        <v>5000</v>
      </c>
      <c r="J32" s="589"/>
      <c r="K32" s="541"/>
      <c r="L32" s="541"/>
      <c r="M32" s="541"/>
      <c r="N32" s="541"/>
      <c r="O32" s="541"/>
      <c r="P32" s="541"/>
      <c r="Q32" s="541"/>
      <c r="R32" s="541"/>
      <c r="S32" s="590"/>
    </row>
    <row r="33" spans="1:19" ht="30" customHeight="1">
      <c r="A33" s="117">
        <v>24</v>
      </c>
      <c r="B33" s="119"/>
      <c r="C33" s="116"/>
      <c r="D33" s="571" t="s">
        <v>4674</v>
      </c>
      <c r="E33" s="572"/>
      <c r="F33" s="573"/>
      <c r="G33" s="115"/>
      <c r="H33" s="118"/>
      <c r="J33" s="591"/>
      <c r="K33" s="592"/>
      <c r="L33" s="592"/>
      <c r="M33" s="592"/>
      <c r="N33" s="592"/>
      <c r="O33" s="592"/>
      <c r="P33" s="592"/>
      <c r="Q33" s="592"/>
      <c r="R33" s="592"/>
      <c r="S33" s="593"/>
    </row>
    <row r="34" spans="1:19" ht="30" customHeight="1">
      <c r="A34" s="117">
        <v>25</v>
      </c>
      <c r="B34" s="116"/>
      <c r="C34" s="116"/>
      <c r="D34" s="571" t="s">
        <v>4673</v>
      </c>
      <c r="E34" s="572"/>
      <c r="F34" s="573"/>
      <c r="G34" s="115"/>
      <c r="H34" s="118" t="s">
        <v>5003</v>
      </c>
      <c r="P34" s="564"/>
      <c r="Q34" s="564"/>
      <c r="R34" s="564"/>
      <c r="S34" s="564"/>
    </row>
    <row r="35" spans="1:19" ht="30" customHeight="1">
      <c r="A35" s="117">
        <v>26</v>
      </c>
      <c r="B35" s="116"/>
      <c r="C35" s="116"/>
      <c r="D35" s="571" t="s">
        <v>4672</v>
      </c>
      <c r="E35" s="572"/>
      <c r="F35" s="573"/>
      <c r="G35" s="115"/>
      <c r="H35" s="114" t="s">
        <v>4685</v>
      </c>
      <c r="J35" s="541" t="s">
        <v>4649</v>
      </c>
      <c r="K35" s="541"/>
      <c r="L35" s="541"/>
      <c r="M35" s="541"/>
      <c r="N35" s="541"/>
      <c r="O35" s="541"/>
      <c r="P35" s="541"/>
      <c r="Q35" s="541"/>
      <c r="R35" s="541"/>
      <c r="S35" s="541"/>
    </row>
    <row r="36" spans="1:19" ht="27.95" customHeight="1"/>
  </sheetData>
  <sheetProtection sheet="1" objects="1" scenarios="1"/>
  <protectedRanges>
    <protectedRange sqref="P6:S9" name="範囲1"/>
  </protectedRanges>
  <mergeCells count="84">
    <mergeCell ref="J27:S33"/>
    <mergeCell ref="H7:H8"/>
    <mergeCell ref="A7:A8"/>
    <mergeCell ref="C7:C8"/>
    <mergeCell ref="B7:B8"/>
    <mergeCell ref="D7:D8"/>
    <mergeCell ref="E7:F8"/>
    <mergeCell ref="D20:F20"/>
    <mergeCell ref="D21:F21"/>
    <mergeCell ref="E22:F22"/>
    <mergeCell ref="A12:A13"/>
    <mergeCell ref="C12:C13"/>
    <mergeCell ref="B12:B13"/>
    <mergeCell ref="D12:D13"/>
    <mergeCell ref="E12:F13"/>
    <mergeCell ref="A14:A15"/>
    <mergeCell ref="A1:H1"/>
    <mergeCell ref="D2:F2"/>
    <mergeCell ref="E3:F3"/>
    <mergeCell ref="E4:F4"/>
    <mergeCell ref="E5:F5"/>
    <mergeCell ref="E6:F6"/>
    <mergeCell ref="E9:F9"/>
    <mergeCell ref="E10:F10"/>
    <mergeCell ref="I1:S1"/>
    <mergeCell ref="D33:F33"/>
    <mergeCell ref="E11:F11"/>
    <mergeCell ref="D16:F16"/>
    <mergeCell ref="D17:F17"/>
    <mergeCell ref="D18:F18"/>
    <mergeCell ref="D19:F19"/>
    <mergeCell ref="P11:Q11"/>
    <mergeCell ref="R11:S11"/>
    <mergeCell ref="J22:K22"/>
    <mergeCell ref="L22:P22"/>
    <mergeCell ref="Q22:R22"/>
    <mergeCell ref="H14:H15"/>
    <mergeCell ref="D34:F34"/>
    <mergeCell ref="D35:F35"/>
    <mergeCell ref="E23:F23"/>
    <mergeCell ref="E25:F25"/>
    <mergeCell ref="E26:F26"/>
    <mergeCell ref="E27:F27"/>
    <mergeCell ref="D31:F31"/>
    <mergeCell ref="D32:F32"/>
    <mergeCell ref="D30:F30"/>
    <mergeCell ref="E28:F28"/>
    <mergeCell ref="E29:F29"/>
    <mergeCell ref="J20:K20"/>
    <mergeCell ref="L20:P20"/>
    <mergeCell ref="Q20:R20"/>
    <mergeCell ref="L24:P24"/>
    <mergeCell ref="Q24:R24"/>
    <mergeCell ref="J21:K21"/>
    <mergeCell ref="L21:P21"/>
    <mergeCell ref="Q21:R21"/>
    <mergeCell ref="I2:J2"/>
    <mergeCell ref="J4:S4"/>
    <mergeCell ref="R13:S14"/>
    <mergeCell ref="P13:Q14"/>
    <mergeCell ref="J19:K19"/>
    <mergeCell ref="L19:P19"/>
    <mergeCell ref="Q19:R19"/>
    <mergeCell ref="J35:S35"/>
    <mergeCell ref="N6:N9"/>
    <mergeCell ref="O6:O7"/>
    <mergeCell ref="O8:O9"/>
    <mergeCell ref="P6:S7"/>
    <mergeCell ref="P8:S9"/>
    <mergeCell ref="P16:S16"/>
    <mergeCell ref="J25:K25"/>
    <mergeCell ref="N25:O25"/>
    <mergeCell ref="R25:S25"/>
    <mergeCell ref="J26:S26"/>
    <mergeCell ref="J23:K23"/>
    <mergeCell ref="L23:P23"/>
    <mergeCell ref="Q23:R23"/>
    <mergeCell ref="J24:K24"/>
    <mergeCell ref="P34:S34"/>
    <mergeCell ref="C14:C15"/>
    <mergeCell ref="B14:B15"/>
    <mergeCell ref="D14:D15"/>
    <mergeCell ref="E14:F15"/>
    <mergeCell ref="H12:H13"/>
  </mergeCells>
  <phoneticPr fontId="4"/>
  <pageMargins left="0.9055118110236221" right="0.39370078740157483" top="0.35433070866141736" bottom="0.15748031496062992" header="0.31496062992125984" footer="0.31496062992125984"/>
  <pageSetup paperSize="9" scale="91" firstPageNumber="4294963191"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CO108"/>
  <sheetViews>
    <sheetView zoomScale="80" zoomScaleNormal="80" zoomScaleSheetLayoutView="80" workbookViewId="0">
      <selection activeCell="AH12" sqref="AH12:AJ12"/>
    </sheetView>
  </sheetViews>
  <sheetFormatPr defaultColWidth="3.375" defaultRowHeight="15.95" customHeight="1"/>
  <cols>
    <col min="1" max="1" width="4.5" style="9" customWidth="1"/>
    <col min="2" max="2" width="1.625" style="9" customWidth="1"/>
    <col min="3" max="3" width="2.875" style="9" customWidth="1"/>
    <col min="4" max="7" width="3.125" style="9" customWidth="1"/>
    <col min="8" max="30" width="2.875" style="9" customWidth="1"/>
    <col min="31" max="31" width="1.625" style="9" customWidth="1"/>
    <col min="32" max="32" width="1.5" style="146" customWidth="1"/>
    <col min="33" max="33" width="15" style="146" customWidth="1"/>
    <col min="34" max="50" width="3.875" style="146" customWidth="1"/>
    <col min="51" max="51" width="11.625" style="146" customWidth="1"/>
    <col min="52" max="52" width="3.875" style="284" customWidth="1"/>
    <col min="53" max="53" width="3.375" style="44" customWidth="1"/>
    <col min="54" max="93" width="3.375" style="44"/>
    <col min="94" max="16384" width="3.375" style="9"/>
  </cols>
  <sheetData>
    <row r="1" spans="1:93" ht="24.95" customHeight="1">
      <c r="A1" s="905" t="s">
        <v>48</v>
      </c>
      <c r="B1" s="905"/>
      <c r="C1" s="905"/>
      <c r="D1" s="905"/>
      <c r="E1" s="905"/>
      <c r="F1" s="905"/>
      <c r="G1" s="905"/>
      <c r="H1" s="905"/>
      <c r="I1" s="905"/>
      <c r="J1" s="905"/>
      <c r="K1" s="905"/>
      <c r="L1" s="905"/>
      <c r="M1" s="905"/>
      <c r="N1" s="905"/>
      <c r="O1" s="905"/>
      <c r="P1" s="905"/>
      <c r="Q1" s="905"/>
      <c r="R1" s="905"/>
      <c r="S1" s="905"/>
      <c r="T1" s="905"/>
      <c r="U1" s="905"/>
      <c r="V1" s="905"/>
      <c r="W1" s="905"/>
      <c r="X1" s="905"/>
      <c r="Y1" s="905"/>
      <c r="Z1" s="905"/>
      <c r="AA1" s="905"/>
      <c r="AB1" s="905"/>
      <c r="AC1" s="905"/>
      <c r="AD1" s="905"/>
      <c r="AE1" s="905"/>
      <c r="AF1" s="371"/>
    </row>
    <row r="2" spans="1:93" ht="15.95" customHeight="1">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39" t="s">
        <v>41</v>
      </c>
      <c r="AC2" s="639"/>
      <c r="AD2" s="639"/>
      <c r="AE2" s="68"/>
      <c r="AF2" s="375"/>
    </row>
    <row r="3" spans="1:93" ht="15.95" customHeight="1">
      <c r="AB3" s="48" t="s">
        <v>40</v>
      </c>
      <c r="AC3" s="49" t="s">
        <v>39</v>
      </c>
      <c r="AD3" s="50" t="s">
        <v>38</v>
      </c>
    </row>
    <row r="4" spans="1:93" ht="15.95" customHeight="1">
      <c r="A4" s="639" t="s">
        <v>1</v>
      </c>
      <c r="B4" s="639"/>
      <c r="C4" s="639"/>
      <c r="D4" s="639"/>
      <c r="E4" s="639"/>
      <c r="F4" s="639"/>
      <c r="G4" s="639"/>
      <c r="H4" s="639"/>
      <c r="I4" s="639"/>
      <c r="J4" s="639"/>
      <c r="K4" s="639"/>
      <c r="L4" s="639"/>
      <c r="M4" s="639"/>
      <c r="N4" s="639"/>
      <c r="O4" s="639"/>
      <c r="P4" s="639"/>
      <c r="Q4" s="639"/>
      <c r="R4" s="639"/>
      <c r="S4" s="639"/>
      <c r="T4" s="639"/>
      <c r="U4" s="639"/>
      <c r="V4" s="639"/>
      <c r="W4" s="639"/>
      <c r="X4" s="639"/>
      <c r="Y4" s="639"/>
      <c r="Z4" s="639"/>
      <c r="AA4" s="639"/>
      <c r="AB4" s="639"/>
      <c r="AC4" s="639"/>
      <c r="AD4" s="639"/>
      <c r="AE4" s="639"/>
      <c r="AF4" s="371"/>
    </row>
    <row r="5" spans="1:93" ht="15.95" customHeight="1">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371"/>
    </row>
    <row r="6" spans="1:93" ht="15.95" customHeight="1">
      <c r="G6" s="929" t="s">
        <v>116</v>
      </c>
      <c r="H6" s="930"/>
      <c r="I6" s="930"/>
      <c r="J6" s="930"/>
      <c r="K6" s="930"/>
      <c r="L6" s="930"/>
      <c r="M6" s="930"/>
      <c r="N6" s="930"/>
      <c r="O6" s="930"/>
      <c r="P6" s="930"/>
      <c r="Q6" s="930"/>
      <c r="R6" s="930"/>
      <c r="S6" s="930"/>
      <c r="T6" s="930"/>
      <c r="U6" s="930"/>
      <c r="V6" s="930"/>
      <c r="W6" s="930"/>
      <c r="X6" s="930"/>
      <c r="Y6" s="931"/>
    </row>
    <row r="7" spans="1:93" ht="15.95" customHeight="1">
      <c r="AB7" s="18"/>
      <c r="AC7" s="18"/>
      <c r="AD7" s="18"/>
    </row>
    <row r="8" spans="1:93" ht="15.95" customHeight="1">
      <c r="D8" s="654" t="s">
        <v>5</v>
      </c>
      <c r="E8" s="654"/>
      <c r="F8" s="654"/>
      <c r="G8" s="654"/>
      <c r="K8" s="611" t="s">
        <v>6</v>
      </c>
      <c r="L8" s="611"/>
      <c r="M8" s="611"/>
      <c r="N8" s="611"/>
      <c r="O8" s="611"/>
      <c r="P8" s="611"/>
      <c r="Q8" s="611"/>
      <c r="R8" s="611"/>
      <c r="AF8" s="22"/>
      <c r="AG8" s="22"/>
      <c r="AH8" s="22"/>
      <c r="AI8" s="22"/>
      <c r="AJ8" s="22"/>
      <c r="AK8" s="22"/>
      <c r="AL8" s="22"/>
      <c r="AM8" s="22"/>
      <c r="AN8" s="22"/>
      <c r="AO8" s="22"/>
      <c r="AP8" s="22"/>
      <c r="AQ8" s="22"/>
      <c r="AR8" s="22"/>
      <c r="AS8" s="22"/>
      <c r="AT8" s="22"/>
      <c r="AU8" s="22"/>
      <c r="AV8" s="22"/>
      <c r="AW8" s="22"/>
      <c r="AX8" s="22"/>
      <c r="AY8" s="22"/>
    </row>
    <row r="9" spans="1:93" ht="15.95" customHeight="1">
      <c r="C9" s="52" t="s">
        <v>37</v>
      </c>
      <c r="D9" s="53"/>
      <c r="E9" s="53"/>
      <c r="F9" s="53"/>
      <c r="G9" s="53"/>
      <c r="H9" s="54"/>
      <c r="J9" s="242" t="str">
        <f>一面!R24</f>
        <v>2</v>
      </c>
      <c r="K9" s="326" t="str">
        <f>一面!S24</f>
        <v>8</v>
      </c>
      <c r="L9" s="671" t="str">
        <f>一面!T24</f>
        <v>(　　）</v>
      </c>
      <c r="M9" s="671"/>
      <c r="N9" s="242" t="str">
        <f>一面!V24</f>
        <v/>
      </c>
      <c r="O9" s="243" t="str">
        <f>一面!W24</f>
        <v/>
      </c>
      <c r="P9" s="243" t="str">
        <f>一面!X24</f>
        <v/>
      </c>
      <c r="Q9" s="243" t="str">
        <f>一面!Y24</f>
        <v/>
      </c>
      <c r="R9" s="243" t="str">
        <f>一面!Z24</f>
        <v/>
      </c>
      <c r="S9" s="244" t="str">
        <f>一面!AA24</f>
        <v/>
      </c>
      <c r="AF9" s="22"/>
      <c r="AG9" s="22"/>
      <c r="AH9" s="22"/>
      <c r="AI9" s="22"/>
      <c r="AJ9" s="22"/>
      <c r="AK9" s="22"/>
      <c r="AL9" s="22"/>
      <c r="AM9" s="22"/>
      <c r="AN9" s="22"/>
      <c r="AO9" s="22"/>
      <c r="AP9" s="22"/>
      <c r="AQ9" s="22"/>
      <c r="AR9" s="22"/>
      <c r="AS9" s="22"/>
      <c r="AT9" s="22"/>
      <c r="AU9" s="22"/>
      <c r="AV9" s="22"/>
      <c r="AW9" s="22"/>
      <c r="AX9" s="22"/>
      <c r="AY9" s="22"/>
      <c r="AZ9" s="311"/>
    </row>
    <row r="10" spans="1:93" ht="15.95" customHeight="1">
      <c r="L10" s="13"/>
      <c r="M10" s="13"/>
    </row>
    <row r="11" spans="1:93" ht="15.95" customHeight="1" thickBot="1">
      <c r="V11" s="921" t="str">
        <f>IF(AH12="","",AH12)</f>
        <v/>
      </c>
      <c r="W11" s="921"/>
      <c r="X11" s="921"/>
      <c r="Y11" s="921"/>
      <c r="Z11" s="921"/>
      <c r="AF11" s="284" t="s">
        <v>4924</v>
      </c>
    </row>
    <row r="12" spans="1:93" ht="17.25" customHeight="1" thickBot="1">
      <c r="A12" s="13" t="s">
        <v>0</v>
      </c>
      <c r="AF12" s="284"/>
      <c r="AG12" s="420" t="s">
        <v>4751</v>
      </c>
      <c r="AH12" s="918"/>
      <c r="AI12" s="919"/>
      <c r="AJ12" s="920"/>
      <c r="AK12" s="69"/>
      <c r="AL12" s="69"/>
      <c r="AM12" s="284"/>
      <c r="AN12" s="69" t="str">
        <f>LEFT(AN13)</f>
        <v/>
      </c>
      <c r="AO12" s="69" t="str">
        <f>MID(AN13,2,1)</f>
        <v/>
      </c>
      <c r="AP12" s="284"/>
      <c r="AQ12" s="284"/>
      <c r="AR12" s="357"/>
      <c r="AS12" s="284"/>
      <c r="AT12" s="284"/>
      <c r="AU12" s="284"/>
      <c r="AV12" s="284"/>
      <c r="AW12" s="284"/>
      <c r="AX12" s="284"/>
    </row>
    <row r="13" spans="1:93" ht="17.25" customHeight="1" thickBot="1">
      <c r="A13" s="248" t="s">
        <v>129</v>
      </c>
      <c r="C13" s="324"/>
      <c r="D13" s="623" t="s">
        <v>7</v>
      </c>
      <c r="E13" s="623"/>
      <c r="F13" s="623"/>
      <c r="G13" s="623"/>
      <c r="H13" s="325"/>
      <c r="I13" s="242" t="str">
        <f>LEFT(AH13)</f>
        <v/>
      </c>
      <c r="J13" s="244" t="str">
        <f>MID(AH13,2,1)</f>
        <v/>
      </c>
      <c r="K13" s="13"/>
      <c r="L13" s="13"/>
      <c r="M13" s="13"/>
      <c r="N13" s="656" t="s">
        <v>36</v>
      </c>
      <c r="O13" s="623"/>
      <c r="P13" s="623"/>
      <c r="Q13" s="657"/>
      <c r="R13" s="255" t="str">
        <f>LEFT(AN13)</f>
        <v/>
      </c>
      <c r="S13" s="71" t="s">
        <v>35</v>
      </c>
      <c r="T13" s="242" t="str">
        <f>LEFT(AQ13)</f>
        <v/>
      </c>
      <c r="U13" s="244" t="str">
        <f>MID(AQ13,2,1)</f>
        <v/>
      </c>
      <c r="V13" s="13" t="s">
        <v>34</v>
      </c>
      <c r="W13" s="242" t="str">
        <f>LEFT(AS13)</f>
        <v/>
      </c>
      <c r="X13" s="244" t="str">
        <f>MID(AS13,2,1)</f>
        <v/>
      </c>
      <c r="Y13" s="13" t="s">
        <v>11</v>
      </c>
      <c r="Z13" s="242" t="str">
        <f>LEFT(AU13)</f>
        <v/>
      </c>
      <c r="AA13" s="244" t="str">
        <f>MID(AU13,2,1)</f>
        <v/>
      </c>
      <c r="AB13" s="13" t="s">
        <v>12</v>
      </c>
      <c r="AF13" s="284"/>
      <c r="AG13" s="420" t="s">
        <v>275</v>
      </c>
      <c r="AH13" s="607"/>
      <c r="AI13" s="608"/>
      <c r="AJ13" s="622"/>
      <c r="AK13" s="284"/>
      <c r="AL13" s="285"/>
      <c r="AM13" s="363" t="s">
        <v>279</v>
      </c>
      <c r="AN13" s="624"/>
      <c r="AO13" s="625"/>
      <c r="AP13" s="286" t="s">
        <v>277</v>
      </c>
      <c r="AQ13" s="283"/>
      <c r="AR13" s="284" t="s">
        <v>34</v>
      </c>
      <c r="AS13" s="283"/>
      <c r="AT13" s="376" t="s">
        <v>11</v>
      </c>
      <c r="AU13" s="283"/>
      <c r="AV13" s="284" t="s">
        <v>12</v>
      </c>
      <c r="AW13" s="357" t="s">
        <v>278</v>
      </c>
      <c r="AX13" s="284"/>
    </row>
    <row r="14" spans="1:93" ht="17.25" customHeight="1" thickBot="1">
      <c r="C14" s="324"/>
      <c r="D14" s="623" t="s">
        <v>33</v>
      </c>
      <c r="E14" s="623"/>
      <c r="F14" s="623"/>
      <c r="G14" s="623"/>
      <c r="H14" s="325"/>
      <c r="I14" s="242" t="str">
        <f>BB14</f>
        <v/>
      </c>
      <c r="J14" s="243" t="str">
        <f t="shared" ref="J14:AB14" si="0">BC14</f>
        <v/>
      </c>
      <c r="K14" s="243" t="str">
        <f t="shared" si="0"/>
        <v/>
      </c>
      <c r="L14" s="243" t="str">
        <f t="shared" si="0"/>
        <v/>
      </c>
      <c r="M14" s="243" t="str">
        <f t="shared" si="0"/>
        <v/>
      </c>
      <c r="N14" s="243" t="str">
        <f t="shared" si="0"/>
        <v/>
      </c>
      <c r="O14" s="243" t="str">
        <f t="shared" si="0"/>
        <v/>
      </c>
      <c r="P14" s="243" t="str">
        <f t="shared" si="0"/>
        <v/>
      </c>
      <c r="Q14" s="243" t="str">
        <f t="shared" si="0"/>
        <v/>
      </c>
      <c r="R14" s="243" t="str">
        <f t="shared" si="0"/>
        <v/>
      </c>
      <c r="S14" s="243" t="str">
        <f t="shared" si="0"/>
        <v/>
      </c>
      <c r="T14" s="243" t="str">
        <f t="shared" si="0"/>
        <v/>
      </c>
      <c r="U14" s="243" t="str">
        <f t="shared" si="0"/>
        <v/>
      </c>
      <c r="V14" s="243" t="str">
        <f t="shared" si="0"/>
        <v/>
      </c>
      <c r="W14" s="243" t="str">
        <f t="shared" si="0"/>
        <v/>
      </c>
      <c r="X14" s="243" t="str">
        <f t="shared" si="0"/>
        <v/>
      </c>
      <c r="Y14" s="243" t="str">
        <f t="shared" si="0"/>
        <v/>
      </c>
      <c r="Z14" s="243" t="str">
        <f t="shared" si="0"/>
        <v/>
      </c>
      <c r="AA14" s="243" t="str">
        <f t="shared" si="0"/>
        <v/>
      </c>
      <c r="AB14" s="244" t="str">
        <f t="shared" si="0"/>
        <v/>
      </c>
      <c r="AF14" s="284"/>
      <c r="AG14" s="420" t="s">
        <v>26</v>
      </c>
      <c r="AH14" s="607"/>
      <c r="AI14" s="608"/>
      <c r="AJ14" s="608"/>
      <c r="AK14" s="608"/>
      <c r="AL14" s="608"/>
      <c r="AM14" s="608"/>
      <c r="AN14" s="608"/>
      <c r="AO14" s="608"/>
      <c r="AP14" s="608"/>
      <c r="AQ14" s="608"/>
      <c r="AR14" s="608"/>
      <c r="AS14" s="608"/>
      <c r="AT14" s="608"/>
      <c r="AU14" s="608"/>
      <c r="AV14" s="608"/>
      <c r="AW14" s="608"/>
      <c r="AX14" s="622"/>
      <c r="AY14" s="290" t="s">
        <v>177</v>
      </c>
      <c r="AZ14" s="69" t="str">
        <f>ASC(AH14)</f>
        <v/>
      </c>
      <c r="BA14" s="69" t="str">
        <f>SUBSTITUTE(SUBSTITUTE(SUBSTITUTE(SUBSTITUTE(SUBSTITUTE(SUBSTITUTE(SUBSTITUTE(SUBSTITUTE(SUBSTITUTE(SUBSTITUTE(SUBSTITUTE(SUBSTITUTE(SUBSTITUTE(SUBSTITUTE(SUBSTITUTE(SUBSTITUTE(SUBSTITUTE(SUBSTITUTE(SUBSTITUTE(SUBSTITUTE(SUBSTITUTE(SUBSTITUTE(SUBSTITUTE(SUBSTITUTE(SUBSTITUTE(AZ14,"が","か゛"),"ぎ","き゛"),"ぐ","く゛"),"げ","け゛"),"ご","こ゛"),"ざ","さ゛"),"じ","し゛"),"ず","す゛"),"ぜ","せ゛"),"ぞ","そ゛"),"だ","た゛"),"ぢ","ち゛"),"づ","つ゛"),"で","て゛"),"ど","と゛"),"ば","は゛"),"び","ひ゛"),"ぶ","ふ゛"),"べ","へ゛"),"ぼ","ほ゛"),"ぱ","は゜"),"ぴ","ひ゜"),"ぷ","ふ゜"),"ぺ","へ゜"),"ぽ","ほ゜")</f>
        <v/>
      </c>
      <c r="BB14" s="69" t="str">
        <f>DBCS(MID($BA14,COLUMNS($BB14:BB14),1))</f>
        <v/>
      </c>
      <c r="BC14" s="69" t="str">
        <f>DBCS(MID($BA14,COLUMNS($BB14:BC14),1))</f>
        <v/>
      </c>
      <c r="BD14" s="69" t="str">
        <f>DBCS(MID($BA14,COLUMNS($BB14:BD14),1))</f>
        <v/>
      </c>
      <c r="BE14" s="69" t="str">
        <f>DBCS(MID($BA14,COLUMNS($BB14:BE14),1))</f>
        <v/>
      </c>
      <c r="BF14" s="69" t="str">
        <f>DBCS(MID($BA14,COLUMNS($BB14:BF14),1))</f>
        <v/>
      </c>
      <c r="BG14" s="69" t="str">
        <f>DBCS(MID($BA14,COLUMNS($BB14:BG14),1))</f>
        <v/>
      </c>
      <c r="BH14" s="69" t="str">
        <f>DBCS(MID($BA14,COLUMNS($BB14:BH14),1))</f>
        <v/>
      </c>
      <c r="BI14" s="69" t="str">
        <f>DBCS(MID($BA14,COLUMNS($BB14:BI14),1))</f>
        <v/>
      </c>
      <c r="BJ14" s="69" t="str">
        <f>DBCS(MID($BA14,COLUMNS($BB14:BJ14),1))</f>
        <v/>
      </c>
      <c r="BK14" s="69" t="str">
        <f>DBCS(MID($BA14,COLUMNS($BB14:BK14),1))</f>
        <v/>
      </c>
      <c r="BL14" s="69" t="str">
        <f>DBCS(MID($BA14,COLUMNS($BB14:BL14),1))</f>
        <v/>
      </c>
      <c r="BM14" s="69" t="str">
        <f>DBCS(MID($BA14,COLUMNS($BB14:BM14),1))</f>
        <v/>
      </c>
      <c r="BN14" s="69" t="str">
        <f>DBCS(MID($BA14,COLUMNS($BB14:BN14),1))</f>
        <v/>
      </c>
      <c r="BO14" s="69" t="str">
        <f>DBCS(MID($BA14,COLUMNS($BB14:BO14),1))</f>
        <v/>
      </c>
      <c r="BP14" s="69" t="str">
        <f>DBCS(MID($BA14,COLUMNS($BB14:BP14),1))</f>
        <v/>
      </c>
      <c r="BQ14" s="69" t="str">
        <f>DBCS(MID($BA14,COLUMNS($BB14:BQ14),1))</f>
        <v/>
      </c>
      <c r="BR14" s="69" t="str">
        <f>DBCS(MID($BA14,COLUMNS($BB14:BR14),1))</f>
        <v/>
      </c>
      <c r="BS14" s="69" t="str">
        <f>DBCS(MID($BA14,COLUMNS($BB14:BS14),1))</f>
        <v/>
      </c>
      <c r="BT14" s="69" t="str">
        <f>DBCS(MID($BA14,COLUMNS($BB14:BT14),1))</f>
        <v/>
      </c>
      <c r="BU14" s="69" t="str">
        <f>DBCS(MID($BA14,COLUMNS($BB14:BU14),1))</f>
        <v/>
      </c>
      <c r="BV14" s="69" t="str">
        <f>DBCS(MID($BA14,COLUMNS($BB14:BV14),1))</f>
        <v/>
      </c>
      <c r="BW14" s="69" t="str">
        <f>DBCS(MID($BA14,COLUMNS($BB14:BW14),1))</f>
        <v/>
      </c>
      <c r="BX14" s="69" t="str">
        <f>DBCS(MID($BA14,COLUMNS($BB14:BX14),1))</f>
        <v/>
      </c>
      <c r="BY14" s="69" t="str">
        <f>DBCS(MID($BA14,COLUMNS($BB14:BY14),1))</f>
        <v/>
      </c>
      <c r="BZ14" s="69" t="str">
        <f>DBCS(MID($BA14,COLUMNS($BB14:BZ14),1))</f>
        <v/>
      </c>
      <c r="CA14" s="69" t="str">
        <f>DBCS(MID($BA14,COLUMNS($BB14:CA14),1))</f>
        <v/>
      </c>
      <c r="CB14" s="69" t="str">
        <f>DBCS(MID($BA14,COLUMNS($BB14:CB14),1))</f>
        <v/>
      </c>
      <c r="CC14" s="69" t="str">
        <f>DBCS(MID($BA14,COLUMNS($BB14:CC14),1))</f>
        <v/>
      </c>
      <c r="CD14" s="69" t="str">
        <f>DBCS(MID($BA14,COLUMNS($BB14:CD14),1))</f>
        <v/>
      </c>
      <c r="CE14" s="69" t="str">
        <f>DBCS(MID($BA14,COLUMNS($BB14:CE14),1))</f>
        <v/>
      </c>
      <c r="CF14" s="69" t="str">
        <f>DBCS(MID($BA14,COLUMNS($BB14:CF14),1))</f>
        <v/>
      </c>
      <c r="CG14" s="69" t="str">
        <f>DBCS(MID($BA14,COLUMNS($BB14:CG14),1))</f>
        <v/>
      </c>
      <c r="CH14" s="69" t="str">
        <f>DBCS(MID($BA14,COLUMNS($BB14:CH14),1))</f>
        <v/>
      </c>
      <c r="CI14" s="69" t="str">
        <f>DBCS(MID($BA14,COLUMNS($BB14:CI14),1))</f>
        <v/>
      </c>
      <c r="CJ14" s="69" t="str">
        <f>DBCS(MID($BA14,COLUMNS($BB14:CJ14),1))</f>
        <v/>
      </c>
      <c r="CK14" s="69" t="str">
        <f>DBCS(MID($BA14,COLUMNS($BB14:CK14),1))</f>
        <v/>
      </c>
      <c r="CL14" s="69" t="str">
        <f>DBCS(MID($BA14,COLUMNS($BB14:CL14),1))</f>
        <v/>
      </c>
      <c r="CM14" s="69" t="str">
        <f>DBCS(MID($BA14,COLUMNS($BB14:CM14),1))</f>
        <v/>
      </c>
      <c r="CN14" s="69" t="str">
        <f>DBCS(MID($BA14,COLUMNS($BB14:CN14),1))</f>
        <v/>
      </c>
      <c r="CO14" s="69" t="str">
        <f>DBCS(MID($BA14,COLUMNS($BB14:CO14),1))</f>
        <v/>
      </c>
    </row>
    <row r="15" spans="1:93" ht="17.25" customHeight="1" thickBot="1">
      <c r="C15" s="324"/>
      <c r="D15" s="623" t="s">
        <v>3</v>
      </c>
      <c r="E15" s="623"/>
      <c r="F15" s="623"/>
      <c r="G15" s="623"/>
      <c r="H15" s="325"/>
      <c r="I15" s="242" t="str">
        <f>LEFT($AH$15,1)</f>
        <v/>
      </c>
      <c r="J15" s="243" t="str">
        <f>MID($AH$15,2,1)</f>
        <v/>
      </c>
      <c r="K15" s="243" t="str">
        <f>MID($AH$15,3,1)</f>
        <v/>
      </c>
      <c r="L15" s="243" t="str">
        <f>MID($AH$15,4,1)</f>
        <v/>
      </c>
      <c r="M15" s="243" t="str">
        <f>MID($AH$15,5,1)</f>
        <v/>
      </c>
      <c r="N15" s="243" t="str">
        <f>MID($AH$15,6,1)</f>
        <v/>
      </c>
      <c r="O15" s="243" t="str">
        <f>MID($AH$15,7,1)</f>
        <v/>
      </c>
      <c r="P15" s="243" t="str">
        <f>MID($AH$15,8,1)</f>
        <v/>
      </c>
      <c r="Q15" s="243" t="str">
        <f>MID($AH$15,9,1)</f>
        <v/>
      </c>
      <c r="R15" s="243" t="str">
        <f>MID($AH$15,10,1)</f>
        <v/>
      </c>
      <c r="S15" s="243" t="str">
        <f>MID($AH$15,11,1)</f>
        <v/>
      </c>
      <c r="T15" s="243" t="str">
        <f>MID($AH$15,12,1)</f>
        <v/>
      </c>
      <c r="U15" s="243" t="str">
        <f>MID($AH$15,13,1)</f>
        <v/>
      </c>
      <c r="V15" s="243" t="str">
        <f>MID($AH$15,14,1)</f>
        <v/>
      </c>
      <c r="W15" s="243" t="str">
        <f>MID($AH$15,15,1)</f>
        <v/>
      </c>
      <c r="X15" s="243" t="str">
        <f>MID($AH$15,16,1)</f>
        <v/>
      </c>
      <c r="Y15" s="243" t="str">
        <f>MID($AH$15,17,1)</f>
        <v/>
      </c>
      <c r="Z15" s="243" t="str">
        <f>MID($AH$15,18,1)</f>
        <v/>
      </c>
      <c r="AA15" s="243" t="str">
        <f>MID($AH$15,19,1)</f>
        <v/>
      </c>
      <c r="AB15" s="244" t="str">
        <f>MID($AH$15,20,1)</f>
        <v/>
      </c>
      <c r="AC15" s="639" t="s">
        <v>9</v>
      </c>
      <c r="AD15" s="639"/>
      <c r="AE15" s="639"/>
      <c r="AF15" s="284"/>
      <c r="AG15" s="420" t="s">
        <v>4917</v>
      </c>
      <c r="AH15" s="607"/>
      <c r="AI15" s="608"/>
      <c r="AJ15" s="608"/>
      <c r="AK15" s="608"/>
      <c r="AL15" s="608"/>
      <c r="AM15" s="608"/>
      <c r="AN15" s="608"/>
      <c r="AO15" s="608"/>
      <c r="AP15" s="608"/>
      <c r="AQ15" s="608"/>
      <c r="AR15" s="608"/>
      <c r="AS15" s="608"/>
      <c r="AT15" s="608"/>
      <c r="AU15" s="608"/>
      <c r="AV15" s="608"/>
      <c r="AW15" s="608"/>
      <c r="AX15" s="622"/>
      <c r="AY15" s="290" t="s">
        <v>177</v>
      </c>
      <c r="AZ15" s="311"/>
    </row>
    <row r="16" spans="1:93" ht="17.25" customHeight="1" thickBot="1">
      <c r="C16" s="324"/>
      <c r="D16" s="623" t="s">
        <v>8</v>
      </c>
      <c r="E16" s="623"/>
      <c r="F16" s="623"/>
      <c r="G16" s="623"/>
      <c r="H16" s="325"/>
      <c r="I16" s="255" t="str">
        <f>LEFT(AH16)</f>
        <v/>
      </c>
      <c r="J16" s="71" t="s">
        <v>24</v>
      </c>
      <c r="K16" s="242" t="str">
        <f>LEFT(AK16)</f>
        <v/>
      </c>
      <c r="L16" s="244" t="str">
        <f>MID(AK16,2,1)</f>
        <v/>
      </c>
      <c r="M16" s="13" t="s">
        <v>34</v>
      </c>
      <c r="N16" s="242" t="str">
        <f>LEFT(AM16)</f>
        <v/>
      </c>
      <c r="O16" s="244" t="str">
        <f>MID(AM16,2,1)</f>
        <v/>
      </c>
      <c r="P16" s="13" t="s">
        <v>11</v>
      </c>
      <c r="Q16" s="242" t="str">
        <f>LEFT(AO16)</f>
        <v/>
      </c>
      <c r="R16" s="244" t="str">
        <f>MID(AO16,2,1)</f>
        <v/>
      </c>
      <c r="S16" s="13" t="s">
        <v>12</v>
      </c>
      <c r="T16" s="13"/>
      <c r="U16" s="13"/>
      <c r="V16" s="13"/>
      <c r="W16" s="13"/>
      <c r="X16" s="13"/>
      <c r="Y16" s="13"/>
      <c r="Z16" s="13"/>
      <c r="AA16" s="13"/>
      <c r="AB16" s="13"/>
      <c r="AD16" s="17" t="s">
        <v>37</v>
      </c>
      <c r="AF16" s="284"/>
      <c r="AG16" s="420" t="s">
        <v>8</v>
      </c>
      <c r="AH16" s="624"/>
      <c r="AI16" s="625"/>
      <c r="AJ16" s="286" t="s">
        <v>276</v>
      </c>
      <c r="AK16" s="283"/>
      <c r="AL16" s="284" t="s">
        <v>34</v>
      </c>
      <c r="AM16" s="283"/>
      <c r="AN16" s="284" t="s">
        <v>11</v>
      </c>
      <c r="AO16" s="283"/>
      <c r="AP16" s="284" t="s">
        <v>12</v>
      </c>
      <c r="AQ16" s="292" t="str">
        <f>LEFT(AH17)</f>
        <v/>
      </c>
      <c r="AR16" s="292" t="str">
        <f>MID(AH17,2,1)</f>
        <v/>
      </c>
      <c r="AS16" s="292" t="str">
        <f>MID(AH17,3,1)</f>
        <v/>
      </c>
      <c r="AT16" s="292" t="str">
        <f>MID(AH17,4,1)</f>
        <v/>
      </c>
      <c r="AU16" s="292" t="str">
        <f>MID(AH17,5,1)</f>
        <v/>
      </c>
      <c r="AV16" s="292" t="str">
        <f>MID(AH17,6,1)</f>
        <v/>
      </c>
      <c r="AW16" s="69" t="str">
        <f>AO17&amp;AT17&amp;AY17</f>
        <v/>
      </c>
      <c r="AX16" s="284"/>
    </row>
    <row r="17" spans="1:93" ht="17.25" customHeight="1" thickBot="1">
      <c r="C17" s="924" t="s">
        <v>31</v>
      </c>
      <c r="D17" s="925"/>
      <c r="E17" s="925"/>
      <c r="F17" s="925"/>
      <c r="G17" s="925"/>
      <c r="H17" s="926"/>
      <c r="I17" s="242" t="str">
        <f t="shared" ref="I17:N17" si="1">AQ16</f>
        <v/>
      </c>
      <c r="J17" s="243" t="str">
        <f>AR16</f>
        <v/>
      </c>
      <c r="K17" s="243" t="str">
        <f t="shared" si="1"/>
        <v/>
      </c>
      <c r="L17" s="243" t="str">
        <f t="shared" si="1"/>
        <v/>
      </c>
      <c r="M17" s="243" t="str">
        <f t="shared" si="1"/>
        <v/>
      </c>
      <c r="N17" s="276" t="str">
        <f t="shared" si="1"/>
        <v/>
      </c>
      <c r="O17" s="749" t="str">
        <f>IF(AO17="","",AO17)</f>
        <v/>
      </c>
      <c r="P17" s="750"/>
      <c r="Q17" s="750"/>
      <c r="R17" s="671" t="str">
        <f>IF(AO17="","都道府県","")</f>
        <v>都道府県</v>
      </c>
      <c r="S17" s="748"/>
      <c r="T17" s="748"/>
      <c r="U17" s="749" t="str">
        <f>IF(AT17="","",AT17)</f>
        <v/>
      </c>
      <c r="V17" s="750"/>
      <c r="W17" s="750"/>
      <c r="X17" s="671" t="str">
        <f>IF(AT17="","市郡区","")</f>
        <v>市郡区</v>
      </c>
      <c r="Y17" s="748"/>
      <c r="Z17" s="749" t="str">
        <f>IF(AY17="","",AY17)</f>
        <v/>
      </c>
      <c r="AA17" s="750"/>
      <c r="AB17" s="750"/>
      <c r="AC17" s="749" t="str">
        <f>IF(AY17="","区町村","")</f>
        <v>区町村</v>
      </c>
      <c r="AD17" s="749"/>
      <c r="AE17" s="749"/>
      <c r="AF17" s="284"/>
      <c r="AG17" s="429" t="s">
        <v>280</v>
      </c>
      <c r="AH17" s="922" t="str">
        <f>IF(AND(AO17="",AT17="",AY17),"",VLOOKUP(AW16,コード２!$A$2:$E$1897,2,FALSE))</f>
        <v/>
      </c>
      <c r="AI17" s="923"/>
      <c r="AJ17" s="360"/>
      <c r="AK17" s="360"/>
      <c r="AL17" s="291"/>
      <c r="AM17" s="285"/>
      <c r="AN17" s="362" t="s">
        <v>15</v>
      </c>
      <c r="AO17" s="753"/>
      <c r="AP17" s="754"/>
      <c r="AQ17" s="755"/>
      <c r="AR17" s="756" t="s">
        <v>16</v>
      </c>
      <c r="AS17" s="757"/>
      <c r="AT17" s="753"/>
      <c r="AU17" s="754"/>
      <c r="AV17" s="755"/>
      <c r="AW17" s="289"/>
      <c r="AX17" s="363" t="s">
        <v>281</v>
      </c>
      <c r="AY17" s="743"/>
      <c r="AZ17" s="744"/>
    </row>
    <row r="18" spans="1:93" ht="17.25" customHeight="1">
      <c r="C18" s="927"/>
      <c r="D18" s="740" t="s">
        <v>30</v>
      </c>
      <c r="E18" s="740"/>
      <c r="F18" s="740"/>
      <c r="G18" s="740"/>
      <c r="H18" s="651"/>
      <c r="I18" s="260" t="str">
        <f>LEFT(AH18)</f>
        <v/>
      </c>
      <c r="J18" s="250" t="str">
        <f>MID($AH$18,2,1)</f>
        <v/>
      </c>
      <c r="K18" s="250" t="str">
        <f>MID($AH$18,3,1)</f>
        <v/>
      </c>
      <c r="L18" s="250" t="str">
        <f>MID($AH$18,4,1)</f>
        <v/>
      </c>
      <c r="M18" s="250" t="str">
        <f>MID($AH$18,5,1)</f>
        <v/>
      </c>
      <c r="N18" s="250" t="str">
        <f>MID($AH$18,6,1)</f>
        <v/>
      </c>
      <c r="O18" s="250" t="str">
        <f>MID($AH$18,7,1)</f>
        <v/>
      </c>
      <c r="P18" s="250" t="str">
        <f>MID($AH$18,8,1)</f>
        <v/>
      </c>
      <c r="Q18" s="250" t="str">
        <f>MID($AH$18,9,1)</f>
        <v/>
      </c>
      <c r="R18" s="250" t="str">
        <f>MID($AH$18,10,1)</f>
        <v/>
      </c>
      <c r="S18" s="250" t="str">
        <f>MID($AH$18,11,1)</f>
        <v/>
      </c>
      <c r="T18" s="250" t="str">
        <f>MID($AH$18,12,1)</f>
        <v/>
      </c>
      <c r="U18" s="250" t="str">
        <f>MID($AH$18,13,1)</f>
        <v/>
      </c>
      <c r="V18" s="250" t="str">
        <f>MID($AH$18,14,1)</f>
        <v/>
      </c>
      <c r="W18" s="250" t="str">
        <f>MID($AH$18,15,1)</f>
        <v/>
      </c>
      <c r="X18" s="250" t="str">
        <f>MID($AH$18,16,1)</f>
        <v/>
      </c>
      <c r="Y18" s="250" t="str">
        <f>MID($AH$18,17,1)</f>
        <v/>
      </c>
      <c r="Z18" s="250" t="str">
        <f>MID($AH$18,18,1)</f>
        <v/>
      </c>
      <c r="AA18" s="250" t="str">
        <f>MID($AH$18,19,1)</f>
        <v/>
      </c>
      <c r="AB18" s="251" t="str">
        <f>MID($AH$18,20,1)</f>
        <v/>
      </c>
      <c r="AC18" s="60"/>
      <c r="AD18" s="60"/>
      <c r="AE18" s="60"/>
      <c r="AF18" s="291"/>
      <c r="AG18" s="420" t="s">
        <v>4923</v>
      </c>
      <c r="AH18" s="701"/>
      <c r="AI18" s="702"/>
      <c r="AJ18" s="702"/>
      <c r="AK18" s="702"/>
      <c r="AL18" s="702"/>
      <c r="AM18" s="702"/>
      <c r="AN18" s="702"/>
      <c r="AO18" s="702"/>
      <c r="AP18" s="702"/>
      <c r="AQ18" s="702"/>
      <c r="AR18" s="702"/>
      <c r="AS18" s="702"/>
      <c r="AT18" s="702"/>
      <c r="AU18" s="702"/>
      <c r="AV18" s="702"/>
      <c r="AW18" s="702"/>
      <c r="AX18" s="703"/>
      <c r="AY18" s="311" t="s">
        <v>177</v>
      </c>
      <c r="AZ18" s="289"/>
    </row>
    <row r="19" spans="1:93" ht="17.25" customHeight="1" thickBot="1">
      <c r="C19" s="928"/>
      <c r="D19" s="741"/>
      <c r="E19" s="741"/>
      <c r="F19" s="741"/>
      <c r="G19" s="741"/>
      <c r="H19" s="642"/>
      <c r="I19" s="252" t="str">
        <f>MID($AH$18,21,1)</f>
        <v/>
      </c>
      <c r="J19" s="253" t="str">
        <f>MID($AH$18,22,1)</f>
        <v/>
      </c>
      <c r="K19" s="253" t="str">
        <f>MID($AH$18,23,1)</f>
        <v/>
      </c>
      <c r="L19" s="253" t="str">
        <f>MID($AH$18,24,1)</f>
        <v/>
      </c>
      <c r="M19" s="253" t="str">
        <f>MID($AH$18,25,1)</f>
        <v/>
      </c>
      <c r="N19" s="253" t="str">
        <f>MID($AH$18,26,1)</f>
        <v/>
      </c>
      <c r="O19" s="253" t="str">
        <f>MID($AH$18,27,1)</f>
        <v/>
      </c>
      <c r="P19" s="253" t="str">
        <f>MID($AH$18,28,1)</f>
        <v/>
      </c>
      <c r="Q19" s="253" t="str">
        <f>MID($AH$18,29,1)</f>
        <v/>
      </c>
      <c r="R19" s="253" t="str">
        <f>MID($AH$18,30,1)</f>
        <v/>
      </c>
      <c r="S19" s="253" t="str">
        <f>MID($AH$18,31,1)</f>
        <v/>
      </c>
      <c r="T19" s="253" t="str">
        <f>MID($AH$18,32,1)</f>
        <v/>
      </c>
      <c r="U19" s="253" t="str">
        <f>MID($AH$18,33,1)</f>
        <v/>
      </c>
      <c r="V19" s="253" t="str">
        <f>MID($AH$18,34,1)</f>
        <v/>
      </c>
      <c r="W19" s="253" t="str">
        <f>MID($AH$18,35,1)</f>
        <v/>
      </c>
      <c r="X19" s="253" t="str">
        <f>MID($AH$18,36,1)</f>
        <v/>
      </c>
      <c r="Y19" s="253" t="str">
        <f>MID($AH$18,37,1)</f>
        <v/>
      </c>
      <c r="Z19" s="253" t="str">
        <f>MID($AH$18,38,1)</f>
        <v/>
      </c>
      <c r="AA19" s="253" t="str">
        <f>MID($AH$18,39,1)</f>
        <v/>
      </c>
      <c r="AB19" s="254" t="str">
        <f>MID($AH$18,40,1)</f>
        <v/>
      </c>
      <c r="AC19" s="60"/>
      <c r="AD19" s="60"/>
      <c r="AE19" s="60"/>
      <c r="AF19" s="291"/>
      <c r="AG19" s="285"/>
      <c r="AH19" s="704"/>
      <c r="AI19" s="705"/>
      <c r="AJ19" s="705"/>
      <c r="AK19" s="705"/>
      <c r="AL19" s="705"/>
      <c r="AM19" s="705"/>
      <c r="AN19" s="705"/>
      <c r="AO19" s="705"/>
      <c r="AP19" s="705"/>
      <c r="AQ19" s="705"/>
      <c r="AR19" s="705"/>
      <c r="AS19" s="705"/>
      <c r="AT19" s="705"/>
      <c r="AU19" s="705"/>
      <c r="AV19" s="705"/>
      <c r="AW19" s="705"/>
      <c r="AX19" s="706"/>
      <c r="AY19" s="291"/>
      <c r="AZ19" s="289"/>
    </row>
    <row r="20" spans="1:93" ht="17.25" customHeight="1"/>
    <row r="21" spans="1:93" ht="17.25" customHeight="1" thickBot="1">
      <c r="A21" s="18"/>
      <c r="H21" s="18"/>
      <c r="I21" s="18"/>
      <c r="J21" s="18"/>
      <c r="K21" s="18"/>
      <c r="L21" s="18"/>
      <c r="M21" s="18"/>
      <c r="N21" s="60"/>
      <c r="O21" s="60"/>
      <c r="P21" s="60"/>
      <c r="Q21" s="18"/>
      <c r="R21" s="18"/>
      <c r="S21" s="18"/>
      <c r="T21" s="18"/>
      <c r="U21" s="18"/>
      <c r="V21" s="18"/>
      <c r="W21" s="18"/>
      <c r="X21" s="18"/>
      <c r="Y21" s="18"/>
      <c r="Z21" s="18"/>
      <c r="AA21" s="18"/>
      <c r="AF21" s="284"/>
      <c r="AG21" s="284"/>
      <c r="AH21" s="284"/>
      <c r="AI21" s="284"/>
      <c r="AJ21" s="284"/>
      <c r="AK21" s="69"/>
      <c r="AL21" s="69"/>
      <c r="AM21" s="284"/>
      <c r="AN21" s="69" t="str">
        <f>LEFT(AN22)</f>
        <v/>
      </c>
      <c r="AO21" s="69" t="str">
        <f>MID(AN22,2,1)</f>
        <v/>
      </c>
      <c r="AP21" s="284"/>
      <c r="AQ21" s="284"/>
      <c r="AR21" s="357"/>
      <c r="AS21" s="284"/>
      <c r="AT21" s="284"/>
      <c r="AU21" s="284"/>
      <c r="AV21" s="284"/>
      <c r="AW21" s="284"/>
      <c r="AX21" s="284"/>
    </row>
    <row r="22" spans="1:93" ht="17.25" customHeight="1" thickBot="1">
      <c r="A22" s="248" t="s">
        <v>129</v>
      </c>
      <c r="C22" s="324"/>
      <c r="D22" s="623" t="s">
        <v>7</v>
      </c>
      <c r="E22" s="623"/>
      <c r="F22" s="623"/>
      <c r="G22" s="623"/>
      <c r="H22" s="325"/>
      <c r="I22" s="242" t="str">
        <f>LEFT(AH22)</f>
        <v/>
      </c>
      <c r="J22" s="244" t="str">
        <f>MID(AH22,2,1)</f>
        <v/>
      </c>
      <c r="K22" s="13"/>
      <c r="L22" s="13"/>
      <c r="M22" s="13"/>
      <c r="N22" s="656" t="s">
        <v>36</v>
      </c>
      <c r="O22" s="623"/>
      <c r="P22" s="623"/>
      <c r="Q22" s="657"/>
      <c r="R22" s="255" t="str">
        <f>LEFT(AN22)</f>
        <v/>
      </c>
      <c r="S22" s="71" t="s">
        <v>24</v>
      </c>
      <c r="T22" s="242" t="str">
        <f>LEFT(AQ22)</f>
        <v/>
      </c>
      <c r="U22" s="244" t="str">
        <f>MID(AQ22,2,1)</f>
        <v/>
      </c>
      <c r="V22" s="13" t="s">
        <v>34</v>
      </c>
      <c r="W22" s="242" t="str">
        <f>LEFT(AS22)</f>
        <v/>
      </c>
      <c r="X22" s="244" t="str">
        <f>MID(AS22,2,1)</f>
        <v/>
      </c>
      <c r="Y22" s="13" t="s">
        <v>11</v>
      </c>
      <c r="Z22" s="242" t="str">
        <f>LEFT(AU22)</f>
        <v/>
      </c>
      <c r="AA22" s="244" t="str">
        <f>MID(AU22,2,1)</f>
        <v/>
      </c>
      <c r="AB22" s="13" t="s">
        <v>12</v>
      </c>
      <c r="AF22" s="284"/>
      <c r="AG22" s="420" t="s">
        <v>275</v>
      </c>
      <c r="AH22" s="607"/>
      <c r="AI22" s="608"/>
      <c r="AJ22" s="622"/>
      <c r="AK22" s="284"/>
      <c r="AL22" s="285"/>
      <c r="AM22" s="363" t="s">
        <v>279</v>
      </c>
      <c r="AN22" s="624"/>
      <c r="AO22" s="625"/>
      <c r="AP22" s="286" t="s">
        <v>277</v>
      </c>
      <c r="AQ22" s="283"/>
      <c r="AR22" s="284" t="s">
        <v>34</v>
      </c>
      <c r="AS22" s="283"/>
      <c r="AT22" s="284" t="s">
        <v>11</v>
      </c>
      <c r="AU22" s="288"/>
      <c r="AV22" s="377" t="s">
        <v>12</v>
      </c>
      <c r="AW22" s="357" t="s">
        <v>278</v>
      </c>
      <c r="AX22" s="284"/>
    </row>
    <row r="23" spans="1:93" ht="17.25" customHeight="1" thickBot="1">
      <c r="C23" s="324"/>
      <c r="D23" s="623" t="s">
        <v>33</v>
      </c>
      <c r="E23" s="623"/>
      <c r="F23" s="623"/>
      <c r="G23" s="623"/>
      <c r="H23" s="325"/>
      <c r="I23" s="242" t="str">
        <f>BB23</f>
        <v/>
      </c>
      <c r="J23" s="243" t="str">
        <f t="shared" ref="J23" si="2">BC23</f>
        <v/>
      </c>
      <c r="K23" s="243" t="str">
        <f t="shared" ref="K23" si="3">BD23</f>
        <v/>
      </c>
      <c r="L23" s="243" t="str">
        <f t="shared" ref="L23" si="4">BE23</f>
        <v/>
      </c>
      <c r="M23" s="243" t="str">
        <f t="shared" ref="M23" si="5">BF23</f>
        <v/>
      </c>
      <c r="N23" s="243" t="str">
        <f t="shared" ref="N23" si="6">BG23</f>
        <v/>
      </c>
      <c r="O23" s="243" t="str">
        <f t="shared" ref="O23" si="7">BH23</f>
        <v/>
      </c>
      <c r="P23" s="243" t="str">
        <f t="shared" ref="P23" si="8">BI23</f>
        <v/>
      </c>
      <c r="Q23" s="243" t="str">
        <f t="shared" ref="Q23" si="9">BJ23</f>
        <v/>
      </c>
      <c r="R23" s="243" t="str">
        <f t="shared" ref="R23" si="10">BK23</f>
        <v/>
      </c>
      <c r="S23" s="243" t="str">
        <f t="shared" ref="S23" si="11">BL23</f>
        <v/>
      </c>
      <c r="T23" s="243" t="str">
        <f t="shared" ref="T23" si="12">BM23</f>
        <v/>
      </c>
      <c r="U23" s="243" t="str">
        <f t="shared" ref="U23" si="13">BN23</f>
        <v/>
      </c>
      <c r="V23" s="243" t="str">
        <f t="shared" ref="V23" si="14">BO23</f>
        <v/>
      </c>
      <c r="W23" s="243" t="str">
        <f t="shared" ref="W23" si="15">BP23</f>
        <v/>
      </c>
      <c r="X23" s="243" t="str">
        <f t="shared" ref="X23" si="16">BQ23</f>
        <v/>
      </c>
      <c r="Y23" s="243" t="str">
        <f t="shared" ref="Y23" si="17">BR23</f>
        <v/>
      </c>
      <c r="Z23" s="243" t="str">
        <f t="shared" ref="Z23" si="18">BS23</f>
        <v/>
      </c>
      <c r="AA23" s="243" t="str">
        <f t="shared" ref="AA23" si="19">BT23</f>
        <v/>
      </c>
      <c r="AB23" s="244" t="str">
        <f t="shared" ref="AB23" si="20">BU23</f>
        <v/>
      </c>
      <c r="AF23" s="284"/>
      <c r="AG23" s="420" t="s">
        <v>26</v>
      </c>
      <c r="AH23" s="607"/>
      <c r="AI23" s="608"/>
      <c r="AJ23" s="608"/>
      <c r="AK23" s="608"/>
      <c r="AL23" s="608"/>
      <c r="AM23" s="608"/>
      <c r="AN23" s="608"/>
      <c r="AO23" s="608"/>
      <c r="AP23" s="608"/>
      <c r="AQ23" s="608"/>
      <c r="AR23" s="608"/>
      <c r="AS23" s="608"/>
      <c r="AT23" s="608"/>
      <c r="AU23" s="608"/>
      <c r="AV23" s="608"/>
      <c r="AW23" s="608"/>
      <c r="AX23" s="622"/>
      <c r="AY23" s="290" t="s">
        <v>177</v>
      </c>
      <c r="AZ23" s="69" t="str">
        <f>ASC(AH23)</f>
        <v/>
      </c>
      <c r="BA23" s="69" t="str">
        <f>SUBSTITUTE(SUBSTITUTE(SUBSTITUTE(SUBSTITUTE(SUBSTITUTE(SUBSTITUTE(SUBSTITUTE(SUBSTITUTE(SUBSTITUTE(SUBSTITUTE(SUBSTITUTE(SUBSTITUTE(SUBSTITUTE(SUBSTITUTE(SUBSTITUTE(SUBSTITUTE(SUBSTITUTE(SUBSTITUTE(SUBSTITUTE(SUBSTITUTE(SUBSTITUTE(SUBSTITUTE(SUBSTITUTE(SUBSTITUTE(SUBSTITUTE(AZ23,"が","か゛"),"ぎ","き゛"),"ぐ","く゛"),"げ","け゛"),"ご","こ゛"),"ざ","さ゛"),"じ","し゛"),"ず","す゛"),"ぜ","せ゛"),"ぞ","そ゛"),"だ","た゛"),"ぢ","ち゛"),"づ","つ゛"),"で","て゛"),"ど","と゛"),"ば","は゛"),"び","ひ゛"),"ぶ","ふ゛"),"べ","へ゛"),"ぼ","ほ゛"),"ぱ","は゜"),"ぴ","ひ゜"),"ぷ","ふ゜"),"ぺ","へ゜"),"ぽ","ほ゜")</f>
        <v/>
      </c>
      <c r="BB23" s="69" t="str">
        <f>DBCS(MID($BA23,COLUMNS($BB23:BB23),1))</f>
        <v/>
      </c>
      <c r="BC23" s="69" t="str">
        <f>DBCS(MID($BA23,COLUMNS($BB23:BC23),1))</f>
        <v/>
      </c>
      <c r="BD23" s="69" t="str">
        <f>DBCS(MID($BA23,COLUMNS($BB23:BD23),1))</f>
        <v/>
      </c>
      <c r="BE23" s="69" t="str">
        <f>DBCS(MID($BA23,COLUMNS($BB23:BE23),1))</f>
        <v/>
      </c>
      <c r="BF23" s="69" t="str">
        <f>DBCS(MID($BA23,COLUMNS($BB23:BF23),1))</f>
        <v/>
      </c>
      <c r="BG23" s="69" t="str">
        <f>DBCS(MID($BA23,COLUMNS($BB23:BG23),1))</f>
        <v/>
      </c>
      <c r="BH23" s="69" t="str">
        <f>DBCS(MID($BA23,COLUMNS($BB23:BH23),1))</f>
        <v/>
      </c>
      <c r="BI23" s="69" t="str">
        <f>DBCS(MID($BA23,COLUMNS($BB23:BI23),1))</f>
        <v/>
      </c>
      <c r="BJ23" s="69" t="str">
        <f>DBCS(MID($BA23,COLUMNS($BB23:BJ23),1))</f>
        <v/>
      </c>
      <c r="BK23" s="69" t="str">
        <f>DBCS(MID($BA23,COLUMNS($BB23:BK23),1))</f>
        <v/>
      </c>
      <c r="BL23" s="69" t="str">
        <f>DBCS(MID($BA23,COLUMNS($BB23:BL23),1))</f>
        <v/>
      </c>
      <c r="BM23" s="69" t="str">
        <f>DBCS(MID($BA23,COLUMNS($BB23:BM23),1))</f>
        <v/>
      </c>
      <c r="BN23" s="69" t="str">
        <f>DBCS(MID($BA23,COLUMNS($BB23:BN23),1))</f>
        <v/>
      </c>
      <c r="BO23" s="69" t="str">
        <f>DBCS(MID($BA23,COLUMNS($BB23:BO23),1))</f>
        <v/>
      </c>
      <c r="BP23" s="69" t="str">
        <f>DBCS(MID($BA23,COLUMNS($BB23:BP23),1))</f>
        <v/>
      </c>
      <c r="BQ23" s="69" t="str">
        <f>DBCS(MID($BA23,COLUMNS($BB23:BQ23),1))</f>
        <v/>
      </c>
      <c r="BR23" s="69" t="str">
        <f>DBCS(MID($BA23,COLUMNS($BB23:BR23),1))</f>
        <v/>
      </c>
      <c r="BS23" s="69" t="str">
        <f>DBCS(MID($BA23,COLUMNS($BB23:BS23),1))</f>
        <v/>
      </c>
      <c r="BT23" s="69" t="str">
        <f>DBCS(MID($BA23,COLUMNS($BB23:BT23),1))</f>
        <v/>
      </c>
      <c r="BU23" s="69" t="str">
        <f>DBCS(MID($BA23,COLUMNS($BB23:BU23),1))</f>
        <v/>
      </c>
      <c r="BV23" s="69" t="str">
        <f>DBCS(MID($BA23,COLUMNS($BB23:BV23),1))</f>
        <v/>
      </c>
      <c r="BW23" s="69" t="str">
        <f>DBCS(MID($BA23,COLUMNS($BB23:BW23),1))</f>
        <v/>
      </c>
      <c r="BX23" s="69" t="str">
        <f>DBCS(MID($BA23,COLUMNS($BB23:BX23),1))</f>
        <v/>
      </c>
      <c r="BY23" s="69" t="str">
        <f>DBCS(MID($BA23,COLUMNS($BB23:BY23),1))</f>
        <v/>
      </c>
      <c r="BZ23" s="69" t="str">
        <f>DBCS(MID($BA23,COLUMNS($BB23:BZ23),1))</f>
        <v/>
      </c>
      <c r="CA23" s="69" t="str">
        <f>DBCS(MID($BA23,COLUMNS($BB23:CA23),1))</f>
        <v/>
      </c>
      <c r="CB23" s="69" t="str">
        <f>DBCS(MID($BA23,COLUMNS($BB23:CB23),1))</f>
        <v/>
      </c>
      <c r="CC23" s="69" t="str">
        <f>DBCS(MID($BA23,COLUMNS($BB23:CC23),1))</f>
        <v/>
      </c>
      <c r="CD23" s="69" t="str">
        <f>DBCS(MID($BA23,COLUMNS($BB23:CD23),1))</f>
        <v/>
      </c>
      <c r="CE23" s="69" t="str">
        <f>DBCS(MID($BA23,COLUMNS($BB23:CE23),1))</f>
        <v/>
      </c>
      <c r="CF23" s="69" t="str">
        <f>DBCS(MID($BA23,COLUMNS($BB23:CF23),1))</f>
        <v/>
      </c>
      <c r="CG23" s="69" t="str">
        <f>DBCS(MID($BA23,COLUMNS($BB23:CG23),1))</f>
        <v/>
      </c>
      <c r="CH23" s="69" t="str">
        <f>DBCS(MID($BA23,COLUMNS($BB23:CH23),1))</f>
        <v/>
      </c>
      <c r="CI23" s="69" t="str">
        <f>DBCS(MID($BA23,COLUMNS($BB23:CI23),1))</f>
        <v/>
      </c>
      <c r="CJ23" s="69" t="str">
        <f>DBCS(MID($BA23,COLUMNS($BB23:CJ23),1))</f>
        <v/>
      </c>
      <c r="CK23" s="69" t="str">
        <f>DBCS(MID($BA23,COLUMNS($BB23:CK23),1))</f>
        <v/>
      </c>
      <c r="CL23" s="69" t="str">
        <f>DBCS(MID($BA23,COLUMNS($BB23:CL23),1))</f>
        <v/>
      </c>
      <c r="CM23" s="69" t="str">
        <f>DBCS(MID($BA23,COLUMNS($BB23:CM23),1))</f>
        <v/>
      </c>
      <c r="CN23" s="69" t="str">
        <f>DBCS(MID($BA23,COLUMNS($BB23:CN23),1))</f>
        <v/>
      </c>
      <c r="CO23" s="69" t="str">
        <f>DBCS(MID($BA23,COLUMNS($BB23:CO23),1))</f>
        <v/>
      </c>
    </row>
    <row r="24" spans="1:93" ht="17.25" customHeight="1" thickBot="1">
      <c r="C24" s="324"/>
      <c r="D24" s="623" t="s">
        <v>3</v>
      </c>
      <c r="E24" s="623"/>
      <c r="F24" s="623"/>
      <c r="G24" s="623"/>
      <c r="H24" s="325"/>
      <c r="I24" s="242" t="str">
        <f>LEFT($AH$24,1)</f>
        <v/>
      </c>
      <c r="J24" s="243" t="str">
        <f>MID($AH$24,2,1)</f>
        <v/>
      </c>
      <c r="K24" s="243" t="str">
        <f>MID($AH$24,3,1)</f>
        <v/>
      </c>
      <c r="L24" s="243" t="str">
        <f>MID($AH$24,4,1)</f>
        <v/>
      </c>
      <c r="M24" s="243" t="str">
        <f>MID($AH$24,5,1)</f>
        <v/>
      </c>
      <c r="N24" s="262" t="str">
        <f>MID($AH$24,6,1)</f>
        <v/>
      </c>
      <c r="O24" s="262" t="str">
        <f>MID($AH$24,7,1)</f>
        <v/>
      </c>
      <c r="P24" s="243" t="str">
        <f>MID($AH$24,8,1)</f>
        <v/>
      </c>
      <c r="Q24" s="262" t="str">
        <f>MID($AH$24,9,1)</f>
        <v/>
      </c>
      <c r="R24" s="262" t="str">
        <f>MID($AH$24,10,1)</f>
        <v/>
      </c>
      <c r="S24" s="243" t="str">
        <f>MID($AH$24,11,1)</f>
        <v/>
      </c>
      <c r="T24" s="243" t="str">
        <f>MID($AH$24,12,1)</f>
        <v/>
      </c>
      <c r="U24" s="243" t="str">
        <f>MID($AH$24,13,1)</f>
        <v/>
      </c>
      <c r="V24" s="243" t="str">
        <f>MID($AH$24,14,1)</f>
        <v/>
      </c>
      <c r="W24" s="243" t="str">
        <f>MID($AH$24,15,1)</f>
        <v/>
      </c>
      <c r="X24" s="243" t="str">
        <f>MID($AH$24,16,1)</f>
        <v/>
      </c>
      <c r="Y24" s="243" t="str">
        <f>MID($AH$24,17,1)</f>
        <v/>
      </c>
      <c r="Z24" s="243" t="str">
        <f>MID($AH$24,18,1)</f>
        <v/>
      </c>
      <c r="AA24" s="243" t="str">
        <f>MID($AH$24,19,1)</f>
        <v/>
      </c>
      <c r="AB24" s="244" t="str">
        <f>MID($AH$24,20,1)</f>
        <v/>
      </c>
      <c r="AC24" s="639" t="s">
        <v>9</v>
      </c>
      <c r="AD24" s="639"/>
      <c r="AE24" s="639"/>
      <c r="AF24" s="284"/>
      <c r="AG24" s="420" t="s">
        <v>4917</v>
      </c>
      <c r="AH24" s="607"/>
      <c r="AI24" s="608"/>
      <c r="AJ24" s="608"/>
      <c r="AK24" s="608"/>
      <c r="AL24" s="608"/>
      <c r="AM24" s="608"/>
      <c r="AN24" s="608"/>
      <c r="AO24" s="608"/>
      <c r="AP24" s="608"/>
      <c r="AQ24" s="608"/>
      <c r="AR24" s="608"/>
      <c r="AS24" s="608"/>
      <c r="AT24" s="608"/>
      <c r="AU24" s="608"/>
      <c r="AV24" s="608"/>
      <c r="AW24" s="608"/>
      <c r="AX24" s="622"/>
      <c r="AY24" s="290" t="s">
        <v>177</v>
      </c>
      <c r="AZ24" s="311"/>
    </row>
    <row r="25" spans="1:93" ht="17.25" customHeight="1" thickBot="1">
      <c r="C25" s="324"/>
      <c r="D25" s="623" t="s">
        <v>8</v>
      </c>
      <c r="E25" s="623"/>
      <c r="F25" s="623"/>
      <c r="G25" s="623"/>
      <c r="H25" s="325"/>
      <c r="I25" s="255" t="str">
        <f>LEFT(AH25)</f>
        <v/>
      </c>
      <c r="J25" s="71" t="s">
        <v>24</v>
      </c>
      <c r="K25" s="242" t="str">
        <f>LEFT(AK25)</f>
        <v/>
      </c>
      <c r="L25" s="244" t="str">
        <f>MID(AK25,2,1)</f>
        <v/>
      </c>
      <c r="M25" s="13" t="s">
        <v>34</v>
      </c>
      <c r="N25" s="242" t="str">
        <f>LEFT(AM25)</f>
        <v/>
      </c>
      <c r="O25" s="244" t="str">
        <f>MID(AM25,2,1)</f>
        <v/>
      </c>
      <c r="P25" s="13" t="s">
        <v>11</v>
      </c>
      <c r="Q25" s="242" t="str">
        <f>LEFT(AO25)</f>
        <v/>
      </c>
      <c r="R25" s="244" t="str">
        <f>MID(AO25,2,1)</f>
        <v/>
      </c>
      <c r="S25" s="13" t="s">
        <v>12</v>
      </c>
      <c r="T25" s="13"/>
      <c r="U25" s="13"/>
      <c r="V25" s="13"/>
      <c r="W25" s="13"/>
      <c r="X25" s="13"/>
      <c r="Y25" s="13"/>
      <c r="Z25" s="13"/>
      <c r="AA25" s="13"/>
      <c r="AB25" s="13"/>
      <c r="AD25" s="17" t="s">
        <v>37</v>
      </c>
      <c r="AF25" s="284"/>
      <c r="AG25" s="420" t="s">
        <v>8</v>
      </c>
      <c r="AH25" s="624"/>
      <c r="AI25" s="625"/>
      <c r="AJ25" s="286" t="s">
        <v>276</v>
      </c>
      <c r="AK25" s="283"/>
      <c r="AL25" s="376" t="s">
        <v>34</v>
      </c>
      <c r="AM25" s="331"/>
      <c r="AN25" s="284" t="s">
        <v>11</v>
      </c>
      <c r="AO25" s="283"/>
      <c r="AP25" s="284" t="s">
        <v>12</v>
      </c>
      <c r="AQ25" s="292" t="str">
        <f>LEFT(AH26)</f>
        <v/>
      </c>
      <c r="AR25" s="292" t="str">
        <f>MID(AH26,2,1)</f>
        <v/>
      </c>
      <c r="AS25" s="292" t="str">
        <f>MID(AH26,3,1)</f>
        <v/>
      </c>
      <c r="AT25" s="292" t="str">
        <f>MID(AH26,4,1)</f>
        <v/>
      </c>
      <c r="AU25" s="350" t="str">
        <f>MID(AH26,5,1)</f>
        <v/>
      </c>
      <c r="AV25" s="292" t="str">
        <f>MID(AH26,6,1)</f>
        <v/>
      </c>
      <c r="AW25" s="69" t="str">
        <f>AO26&amp;AT26&amp;AY26</f>
        <v/>
      </c>
      <c r="AX25" s="284"/>
    </row>
    <row r="26" spans="1:93" ht="17.25" customHeight="1" thickBot="1">
      <c r="C26" s="924" t="s">
        <v>31</v>
      </c>
      <c r="D26" s="925"/>
      <c r="E26" s="925"/>
      <c r="F26" s="925"/>
      <c r="G26" s="925"/>
      <c r="H26" s="926"/>
      <c r="I26" s="260" t="str">
        <f t="shared" ref="I26:N26" si="21">AQ25</f>
        <v/>
      </c>
      <c r="J26" s="262" t="str">
        <f t="shared" si="21"/>
        <v/>
      </c>
      <c r="K26" s="262" t="str">
        <f t="shared" si="21"/>
        <v/>
      </c>
      <c r="L26" s="262" t="str">
        <f t="shared" si="21"/>
        <v/>
      </c>
      <c r="M26" s="262" t="str">
        <f t="shared" si="21"/>
        <v/>
      </c>
      <c r="N26" s="330" t="str">
        <f t="shared" si="21"/>
        <v/>
      </c>
      <c r="O26" s="749" t="str">
        <f>IF(AO26="","",AO26)</f>
        <v/>
      </c>
      <c r="P26" s="749"/>
      <c r="Q26" s="749"/>
      <c r="R26" s="671" t="str">
        <f>IF(AO26="","都道府県","")</f>
        <v>都道府県</v>
      </c>
      <c r="S26" s="671"/>
      <c r="T26" s="671"/>
      <c r="U26" s="749" t="str">
        <f>IF(AT26="","",AT26)</f>
        <v/>
      </c>
      <c r="V26" s="749"/>
      <c r="W26" s="749"/>
      <c r="X26" s="671" t="str">
        <f>IF(AT26="","市郡区","")</f>
        <v>市郡区</v>
      </c>
      <c r="Y26" s="671"/>
      <c r="Z26" s="749" t="str">
        <f>IF(AY26="","",AY26)</f>
        <v/>
      </c>
      <c r="AA26" s="749"/>
      <c r="AB26" s="749"/>
      <c r="AC26" s="749" t="str">
        <f>IF(AY26="","区町村","")</f>
        <v>区町村</v>
      </c>
      <c r="AD26" s="749"/>
      <c r="AE26" s="749"/>
      <c r="AF26" s="284"/>
      <c r="AG26" s="429" t="s">
        <v>280</v>
      </c>
      <c r="AH26" s="922" t="str">
        <f>IF(AND(AO26="",AT26="",AY26),"",VLOOKUP(AW25,コード２!$A$2:$E$1897,2,FALSE))</f>
        <v/>
      </c>
      <c r="AI26" s="923"/>
      <c r="AJ26" s="360"/>
      <c r="AK26" s="360"/>
      <c r="AL26" s="291"/>
      <c r="AM26" s="285"/>
      <c r="AN26" s="362" t="s">
        <v>15</v>
      </c>
      <c r="AO26" s="753"/>
      <c r="AP26" s="754"/>
      <c r="AQ26" s="755"/>
      <c r="AR26" s="756" t="s">
        <v>16</v>
      </c>
      <c r="AS26" s="757"/>
      <c r="AT26" s="753"/>
      <c r="AU26" s="754"/>
      <c r="AV26" s="755"/>
      <c r="AW26" s="289"/>
      <c r="AX26" s="363" t="s">
        <v>281</v>
      </c>
      <c r="AY26" s="743"/>
      <c r="AZ26" s="744"/>
    </row>
    <row r="27" spans="1:93" ht="17.25" customHeight="1">
      <c r="C27" s="927"/>
      <c r="D27" s="740" t="s">
        <v>30</v>
      </c>
      <c r="E27" s="740"/>
      <c r="F27" s="740"/>
      <c r="G27" s="740"/>
      <c r="H27" s="651"/>
      <c r="I27" s="260" t="str">
        <f>LEFT(AH27)</f>
        <v/>
      </c>
      <c r="J27" s="250" t="str">
        <f>MID($AH$27,2,1)</f>
        <v/>
      </c>
      <c r="K27" s="250" t="str">
        <f>MID($AH$27,3,1)</f>
        <v/>
      </c>
      <c r="L27" s="250" t="str">
        <f>MID($AH$27,4,1)</f>
        <v/>
      </c>
      <c r="M27" s="250" t="str">
        <f>MID($AH$27,5,1)</f>
        <v/>
      </c>
      <c r="N27" s="250" t="str">
        <f>MID($AH$27,6,1)</f>
        <v/>
      </c>
      <c r="O27" s="250" t="str">
        <f>MID($AH$27,7,1)</f>
        <v/>
      </c>
      <c r="P27" s="250" t="str">
        <f>MID($AH$27,8,1)</f>
        <v/>
      </c>
      <c r="Q27" s="250" t="str">
        <f>MID($AH$27,9,1)</f>
        <v/>
      </c>
      <c r="R27" s="250" t="str">
        <f>MID($AH$27,10,1)</f>
        <v/>
      </c>
      <c r="S27" s="250" t="str">
        <f>MID($AH$27,11,1)</f>
        <v/>
      </c>
      <c r="T27" s="250" t="str">
        <f>MID($AH$27,12,1)</f>
        <v/>
      </c>
      <c r="U27" s="250" t="str">
        <f>MID($AH$27,13,1)</f>
        <v/>
      </c>
      <c r="V27" s="250" t="str">
        <f>MID($AH$27,14,1)</f>
        <v/>
      </c>
      <c r="W27" s="250" t="str">
        <f>MID($AH$27,15,1)</f>
        <v/>
      </c>
      <c r="X27" s="250" t="str">
        <f>MID($AH$27,16,1)</f>
        <v/>
      </c>
      <c r="Y27" s="250" t="str">
        <f>MID($AH$27,17,1)</f>
        <v/>
      </c>
      <c r="Z27" s="250" t="str">
        <f>MID($AH$27,18,1)</f>
        <v/>
      </c>
      <c r="AA27" s="250" t="str">
        <f>MID($AH$27,19,1)</f>
        <v/>
      </c>
      <c r="AB27" s="251" t="str">
        <f>MID($AH$27,20,1)</f>
        <v/>
      </c>
      <c r="AC27" s="60"/>
      <c r="AD27" s="60"/>
      <c r="AE27" s="60"/>
      <c r="AF27" s="291"/>
      <c r="AG27" s="420" t="s">
        <v>4923</v>
      </c>
      <c r="AH27" s="701"/>
      <c r="AI27" s="702"/>
      <c r="AJ27" s="702"/>
      <c r="AK27" s="702"/>
      <c r="AL27" s="702"/>
      <c r="AM27" s="702"/>
      <c r="AN27" s="702"/>
      <c r="AO27" s="702"/>
      <c r="AP27" s="702"/>
      <c r="AQ27" s="702"/>
      <c r="AR27" s="702"/>
      <c r="AS27" s="702"/>
      <c r="AT27" s="702"/>
      <c r="AU27" s="702"/>
      <c r="AV27" s="702"/>
      <c r="AW27" s="702"/>
      <c r="AX27" s="703"/>
      <c r="AY27" s="311" t="s">
        <v>177</v>
      </c>
      <c r="AZ27" s="289"/>
    </row>
    <row r="28" spans="1:93" ht="17.25" customHeight="1" thickBot="1">
      <c r="C28" s="928"/>
      <c r="D28" s="741"/>
      <c r="E28" s="741"/>
      <c r="F28" s="741"/>
      <c r="G28" s="741"/>
      <c r="H28" s="642"/>
      <c r="I28" s="252" t="str">
        <f>MID($AH$27,21,1)</f>
        <v/>
      </c>
      <c r="J28" s="253" t="str">
        <f>MID($AH$27,22,1)</f>
        <v/>
      </c>
      <c r="K28" s="253" t="str">
        <f>MID($AH$27,23,1)</f>
        <v/>
      </c>
      <c r="L28" s="253" t="str">
        <f>MID($AH$27,24,1)</f>
        <v/>
      </c>
      <c r="M28" s="253" t="str">
        <f>MID($AH$27,25,1)</f>
        <v/>
      </c>
      <c r="N28" s="253" t="str">
        <f>MID($AH$27,26,1)</f>
        <v/>
      </c>
      <c r="O28" s="253" t="str">
        <f>MID($AH$27,27,1)</f>
        <v/>
      </c>
      <c r="P28" s="253" t="str">
        <f>MID($AH$27,28,1)</f>
        <v/>
      </c>
      <c r="Q28" s="253" t="str">
        <f>MID($AH$27,29,1)</f>
        <v/>
      </c>
      <c r="R28" s="253" t="str">
        <f>MID($AH$27,30,1)</f>
        <v/>
      </c>
      <c r="S28" s="253" t="str">
        <f>MID($AH$27,31,1)</f>
        <v/>
      </c>
      <c r="T28" s="253" t="str">
        <f>MID($AH$27,32,1)</f>
        <v/>
      </c>
      <c r="U28" s="253" t="str">
        <f>MID($AH$27,33,1)</f>
        <v/>
      </c>
      <c r="V28" s="253" t="str">
        <f>MID($AH$27,34,1)</f>
        <v/>
      </c>
      <c r="W28" s="253" t="str">
        <f>MID($AH$27,35,1)</f>
        <v/>
      </c>
      <c r="X28" s="253" t="str">
        <f>MID($AH$27,36,1)</f>
        <v/>
      </c>
      <c r="Y28" s="253" t="str">
        <f>MID($AH$27,37,1)</f>
        <v/>
      </c>
      <c r="Z28" s="253" t="str">
        <f>MID($AH$27,38,1)</f>
        <v/>
      </c>
      <c r="AA28" s="253" t="str">
        <f>MID($AH$27,39,1)</f>
        <v/>
      </c>
      <c r="AB28" s="254" t="str">
        <f>MID($AH$27,40,1)</f>
        <v/>
      </c>
      <c r="AC28" s="60"/>
      <c r="AD28" s="60"/>
      <c r="AE28" s="60"/>
      <c r="AF28" s="291"/>
      <c r="AG28" s="285"/>
      <c r="AH28" s="704"/>
      <c r="AI28" s="705"/>
      <c r="AJ28" s="705"/>
      <c r="AK28" s="705"/>
      <c r="AL28" s="705"/>
      <c r="AM28" s="705"/>
      <c r="AN28" s="705"/>
      <c r="AO28" s="705"/>
      <c r="AP28" s="705"/>
      <c r="AQ28" s="705"/>
      <c r="AR28" s="705"/>
      <c r="AS28" s="705"/>
      <c r="AT28" s="705"/>
      <c r="AU28" s="705"/>
      <c r="AV28" s="705"/>
      <c r="AW28" s="705"/>
      <c r="AX28" s="706"/>
      <c r="AY28" s="291"/>
      <c r="AZ28" s="289"/>
    </row>
    <row r="29" spans="1:93" ht="17.25" customHeight="1">
      <c r="H29" s="18"/>
      <c r="I29" s="18"/>
      <c r="J29" s="18"/>
      <c r="K29" s="18"/>
      <c r="L29" s="18"/>
      <c r="M29" s="18"/>
      <c r="N29" s="18"/>
      <c r="O29" s="60"/>
      <c r="P29" s="60"/>
      <c r="Q29" s="60"/>
      <c r="R29" s="60"/>
      <c r="S29" s="60"/>
      <c r="T29" s="60"/>
      <c r="U29" s="60"/>
      <c r="V29" s="60"/>
      <c r="W29" s="60"/>
      <c r="X29" s="60"/>
      <c r="Y29" s="60"/>
      <c r="Z29" s="60"/>
      <c r="AA29" s="60"/>
    </row>
    <row r="30" spans="1:93" ht="17.25" customHeight="1" thickBot="1">
      <c r="H30" s="18"/>
      <c r="I30" s="18"/>
      <c r="J30" s="18"/>
      <c r="K30" s="18"/>
      <c r="L30" s="18"/>
      <c r="M30" s="18"/>
      <c r="N30" s="18"/>
      <c r="O30" s="18"/>
      <c r="P30" s="18"/>
      <c r="Q30" s="18"/>
      <c r="R30" s="18"/>
      <c r="S30" s="18"/>
      <c r="T30" s="18"/>
      <c r="U30" s="18"/>
      <c r="V30" s="18"/>
      <c r="W30" s="18"/>
      <c r="X30" s="18"/>
      <c r="Y30" s="18"/>
      <c r="Z30" s="18"/>
      <c r="AA30" s="18"/>
      <c r="AF30" s="284"/>
      <c r="AG30" s="284"/>
      <c r="AH30" s="284"/>
      <c r="AI30" s="284"/>
      <c r="AJ30" s="284"/>
      <c r="AK30" s="69"/>
      <c r="AL30" s="69"/>
      <c r="AM30" s="284"/>
      <c r="AN30" s="69" t="str">
        <f>LEFT(AN31)</f>
        <v/>
      </c>
      <c r="AO30" s="69" t="str">
        <f>MID(AN31,2,1)</f>
        <v/>
      </c>
      <c r="AP30" s="284"/>
      <c r="AQ30" s="284"/>
      <c r="AR30" s="357"/>
      <c r="AS30" s="284"/>
      <c r="AT30" s="284"/>
      <c r="AU30" s="284"/>
      <c r="AV30" s="284"/>
      <c r="AW30" s="284"/>
      <c r="AX30" s="284"/>
    </row>
    <row r="31" spans="1:93" ht="17.25" customHeight="1" thickBot="1">
      <c r="A31" s="248" t="s">
        <v>129</v>
      </c>
      <c r="C31" s="324"/>
      <c r="D31" s="623" t="s">
        <v>7</v>
      </c>
      <c r="E31" s="623"/>
      <c r="F31" s="623"/>
      <c r="G31" s="623"/>
      <c r="H31" s="325"/>
      <c r="I31" s="242" t="str">
        <f>LEFT(AH31)</f>
        <v/>
      </c>
      <c r="J31" s="244" t="str">
        <f>MID(AH31,2,1)</f>
        <v/>
      </c>
      <c r="K31" s="13"/>
      <c r="L31" s="13"/>
      <c r="M31" s="13"/>
      <c r="N31" s="656" t="s">
        <v>36</v>
      </c>
      <c r="O31" s="623"/>
      <c r="P31" s="623"/>
      <c r="Q31" s="657"/>
      <c r="R31" s="255" t="str">
        <f>LEFT(AN31)</f>
        <v/>
      </c>
      <c r="S31" s="71" t="s">
        <v>24</v>
      </c>
      <c r="T31" s="242" t="str">
        <f>LEFT(AQ31)</f>
        <v/>
      </c>
      <c r="U31" s="244" t="str">
        <f>MID(AQ31,2,1)</f>
        <v/>
      </c>
      <c r="V31" s="13" t="s">
        <v>34</v>
      </c>
      <c r="W31" s="242" t="str">
        <f>LEFT(AS31)</f>
        <v/>
      </c>
      <c r="X31" s="244" t="str">
        <f>MID(AS31,2,1)</f>
        <v/>
      </c>
      <c r="Y31" s="13" t="s">
        <v>11</v>
      </c>
      <c r="Z31" s="242" t="str">
        <f>LEFT(AU31)</f>
        <v/>
      </c>
      <c r="AA31" s="244" t="str">
        <f>MID(AU31,2,1)</f>
        <v/>
      </c>
      <c r="AB31" s="13" t="s">
        <v>12</v>
      </c>
      <c r="AF31" s="284"/>
      <c r="AG31" s="420" t="s">
        <v>275</v>
      </c>
      <c r="AH31" s="607"/>
      <c r="AI31" s="608"/>
      <c r="AJ31" s="622"/>
      <c r="AK31" s="284"/>
      <c r="AL31" s="285"/>
      <c r="AM31" s="363" t="s">
        <v>279</v>
      </c>
      <c r="AN31" s="624"/>
      <c r="AO31" s="625"/>
      <c r="AP31" s="286" t="s">
        <v>277</v>
      </c>
      <c r="AQ31" s="283"/>
      <c r="AR31" s="284" t="s">
        <v>34</v>
      </c>
      <c r="AS31" s="283"/>
      <c r="AT31" s="284" t="s">
        <v>11</v>
      </c>
      <c r="AU31" s="283"/>
      <c r="AV31" s="284" t="s">
        <v>12</v>
      </c>
      <c r="AW31" s="357" t="s">
        <v>278</v>
      </c>
      <c r="AX31" s="284"/>
    </row>
    <row r="32" spans="1:93" ht="17.25" customHeight="1" thickBot="1">
      <c r="C32" s="324"/>
      <c r="D32" s="623" t="s">
        <v>33</v>
      </c>
      <c r="E32" s="623"/>
      <c r="F32" s="623"/>
      <c r="G32" s="623"/>
      <c r="H32" s="325"/>
      <c r="I32" s="242" t="str">
        <f>BB32</f>
        <v/>
      </c>
      <c r="J32" s="243" t="str">
        <f t="shared" ref="J32" si="22">BC32</f>
        <v/>
      </c>
      <c r="K32" s="243" t="str">
        <f t="shared" ref="K32" si="23">BD32</f>
        <v/>
      </c>
      <c r="L32" s="243" t="str">
        <f t="shared" ref="L32" si="24">BE32</f>
        <v/>
      </c>
      <c r="M32" s="243" t="str">
        <f t="shared" ref="M32" si="25">BF32</f>
        <v/>
      </c>
      <c r="N32" s="243" t="str">
        <f t="shared" ref="N32" si="26">BG32</f>
        <v/>
      </c>
      <c r="O32" s="243" t="str">
        <f t="shared" ref="O32" si="27">BH32</f>
        <v/>
      </c>
      <c r="P32" s="243" t="str">
        <f t="shared" ref="P32" si="28">BI32</f>
        <v/>
      </c>
      <c r="Q32" s="243" t="str">
        <f t="shared" ref="Q32" si="29">BJ32</f>
        <v/>
      </c>
      <c r="R32" s="243" t="str">
        <f t="shared" ref="R32" si="30">BK32</f>
        <v/>
      </c>
      <c r="S32" s="243" t="str">
        <f t="shared" ref="S32" si="31">BL32</f>
        <v/>
      </c>
      <c r="T32" s="243" t="str">
        <f t="shared" ref="T32" si="32">BM32</f>
        <v/>
      </c>
      <c r="U32" s="243" t="str">
        <f t="shared" ref="U32" si="33">BN32</f>
        <v/>
      </c>
      <c r="V32" s="243" t="str">
        <f t="shared" ref="V32" si="34">BO32</f>
        <v/>
      </c>
      <c r="W32" s="243" t="str">
        <f t="shared" ref="W32" si="35">BP32</f>
        <v/>
      </c>
      <c r="X32" s="243" t="str">
        <f t="shared" ref="X32" si="36">BQ32</f>
        <v/>
      </c>
      <c r="Y32" s="243" t="str">
        <f t="shared" ref="Y32" si="37">BR32</f>
        <v/>
      </c>
      <c r="Z32" s="243" t="str">
        <f t="shared" ref="Z32" si="38">BS32</f>
        <v/>
      </c>
      <c r="AA32" s="243" t="str">
        <f t="shared" ref="AA32" si="39">BT32</f>
        <v/>
      </c>
      <c r="AB32" s="244" t="str">
        <f t="shared" ref="AB32" si="40">BU32</f>
        <v/>
      </c>
      <c r="AF32" s="284"/>
      <c r="AG32" s="420" t="s">
        <v>26</v>
      </c>
      <c r="AH32" s="607"/>
      <c r="AI32" s="608"/>
      <c r="AJ32" s="608"/>
      <c r="AK32" s="608"/>
      <c r="AL32" s="608"/>
      <c r="AM32" s="608"/>
      <c r="AN32" s="608"/>
      <c r="AO32" s="608"/>
      <c r="AP32" s="608"/>
      <c r="AQ32" s="608"/>
      <c r="AR32" s="608"/>
      <c r="AS32" s="608"/>
      <c r="AT32" s="608"/>
      <c r="AU32" s="608"/>
      <c r="AV32" s="608"/>
      <c r="AW32" s="608"/>
      <c r="AX32" s="622"/>
      <c r="AY32" s="290" t="s">
        <v>177</v>
      </c>
      <c r="AZ32" s="69" t="str">
        <f>ASC(AH32)</f>
        <v/>
      </c>
      <c r="BA32" s="69" t="str">
        <f>SUBSTITUTE(SUBSTITUTE(SUBSTITUTE(SUBSTITUTE(SUBSTITUTE(SUBSTITUTE(SUBSTITUTE(SUBSTITUTE(SUBSTITUTE(SUBSTITUTE(SUBSTITUTE(SUBSTITUTE(SUBSTITUTE(SUBSTITUTE(SUBSTITUTE(SUBSTITUTE(SUBSTITUTE(SUBSTITUTE(SUBSTITUTE(SUBSTITUTE(SUBSTITUTE(SUBSTITUTE(SUBSTITUTE(SUBSTITUTE(SUBSTITUTE(AZ32,"が","か゛"),"ぎ","き゛"),"ぐ","く゛"),"げ","け゛"),"ご","こ゛"),"ざ","さ゛"),"じ","し゛"),"ず","す゛"),"ぜ","せ゛"),"ぞ","そ゛"),"だ","た゛"),"ぢ","ち゛"),"づ","つ゛"),"で","て゛"),"ど","と゛"),"ば","は゛"),"び","ひ゛"),"ぶ","ふ゛"),"べ","へ゛"),"ぼ","ほ゛"),"ぱ","は゜"),"ぴ","ひ゜"),"ぷ","ふ゜"),"ぺ","へ゜"),"ぽ","ほ゜")</f>
        <v/>
      </c>
      <c r="BB32" s="69" t="str">
        <f>DBCS(MID($BA32,COLUMNS($BB32:BB32),1))</f>
        <v/>
      </c>
      <c r="BC32" s="69" t="str">
        <f>DBCS(MID($BA32,COLUMNS($BB32:BC32),1))</f>
        <v/>
      </c>
      <c r="BD32" s="69" t="str">
        <f>DBCS(MID($BA32,COLUMNS($BB32:BD32),1))</f>
        <v/>
      </c>
      <c r="BE32" s="69" t="str">
        <f>DBCS(MID($BA32,COLUMNS($BB32:BE32),1))</f>
        <v/>
      </c>
      <c r="BF32" s="69" t="str">
        <f>DBCS(MID($BA32,COLUMNS($BB32:BF32),1))</f>
        <v/>
      </c>
      <c r="BG32" s="69" t="str">
        <f>DBCS(MID($BA32,COLUMNS($BB32:BG32),1))</f>
        <v/>
      </c>
      <c r="BH32" s="69" t="str">
        <f>DBCS(MID($BA32,COLUMNS($BB32:BH32),1))</f>
        <v/>
      </c>
      <c r="BI32" s="69" t="str">
        <f>DBCS(MID($BA32,COLUMNS($BB32:BI32),1))</f>
        <v/>
      </c>
      <c r="BJ32" s="69" t="str">
        <f>DBCS(MID($BA32,COLUMNS($BB32:BJ32),1))</f>
        <v/>
      </c>
      <c r="BK32" s="69" t="str">
        <f>DBCS(MID($BA32,COLUMNS($BB32:BK32),1))</f>
        <v/>
      </c>
      <c r="BL32" s="69" t="str">
        <f>DBCS(MID($BA32,COLUMNS($BB32:BL32),1))</f>
        <v/>
      </c>
      <c r="BM32" s="69" t="str">
        <f>DBCS(MID($BA32,COLUMNS($BB32:BM32),1))</f>
        <v/>
      </c>
      <c r="BN32" s="69" t="str">
        <f>DBCS(MID($BA32,COLUMNS($BB32:BN32),1))</f>
        <v/>
      </c>
      <c r="BO32" s="69" t="str">
        <f>DBCS(MID($BA32,COLUMNS($BB32:BO32),1))</f>
        <v/>
      </c>
      <c r="BP32" s="69" t="str">
        <f>DBCS(MID($BA32,COLUMNS($BB32:BP32),1))</f>
        <v/>
      </c>
      <c r="BQ32" s="69" t="str">
        <f>DBCS(MID($BA32,COLUMNS($BB32:BQ32),1))</f>
        <v/>
      </c>
      <c r="BR32" s="69" t="str">
        <f>DBCS(MID($BA32,COLUMNS($BB32:BR32),1))</f>
        <v/>
      </c>
      <c r="BS32" s="69" t="str">
        <f>DBCS(MID($BA32,COLUMNS($BB32:BS32),1))</f>
        <v/>
      </c>
      <c r="BT32" s="69" t="str">
        <f>DBCS(MID($BA32,COLUMNS($BB32:BT32),1))</f>
        <v/>
      </c>
      <c r="BU32" s="69" t="str">
        <f>DBCS(MID($BA32,COLUMNS($BB32:BU32),1))</f>
        <v/>
      </c>
      <c r="BV32" s="69" t="str">
        <f>DBCS(MID($BA32,COLUMNS($BB32:BV32),1))</f>
        <v/>
      </c>
      <c r="BW32" s="69" t="str">
        <f>DBCS(MID($BA32,COLUMNS($BB32:BW32),1))</f>
        <v/>
      </c>
      <c r="BX32" s="69" t="str">
        <f>DBCS(MID($BA32,COLUMNS($BB32:BX32),1))</f>
        <v/>
      </c>
      <c r="BY32" s="69" t="str">
        <f>DBCS(MID($BA32,COLUMNS($BB32:BY32),1))</f>
        <v/>
      </c>
      <c r="BZ32" s="69" t="str">
        <f>DBCS(MID($BA32,COLUMNS($BB32:BZ32),1))</f>
        <v/>
      </c>
      <c r="CA32" s="69" t="str">
        <f>DBCS(MID($BA32,COLUMNS($BB32:CA32),1))</f>
        <v/>
      </c>
      <c r="CB32" s="69" t="str">
        <f>DBCS(MID($BA32,COLUMNS($BB32:CB32),1))</f>
        <v/>
      </c>
      <c r="CC32" s="69" t="str">
        <f>DBCS(MID($BA32,COLUMNS($BB32:CC32),1))</f>
        <v/>
      </c>
      <c r="CD32" s="69" t="str">
        <f>DBCS(MID($BA32,COLUMNS($BB32:CD32),1))</f>
        <v/>
      </c>
      <c r="CE32" s="69" t="str">
        <f>DBCS(MID($BA32,COLUMNS($BB32:CE32),1))</f>
        <v/>
      </c>
      <c r="CF32" s="69" t="str">
        <f>DBCS(MID($BA32,COLUMNS($BB32:CF32),1))</f>
        <v/>
      </c>
      <c r="CG32" s="69" t="str">
        <f>DBCS(MID($BA32,COLUMNS($BB32:CG32),1))</f>
        <v/>
      </c>
      <c r="CH32" s="69" t="str">
        <f>DBCS(MID($BA32,COLUMNS($BB32:CH32),1))</f>
        <v/>
      </c>
      <c r="CI32" s="69" t="str">
        <f>DBCS(MID($BA32,COLUMNS($BB32:CI32),1))</f>
        <v/>
      </c>
      <c r="CJ32" s="69" t="str">
        <f>DBCS(MID($BA32,COLUMNS($BB32:CJ32),1))</f>
        <v/>
      </c>
      <c r="CK32" s="69" t="str">
        <f>DBCS(MID($BA32,COLUMNS($BB32:CK32),1))</f>
        <v/>
      </c>
      <c r="CL32" s="69" t="str">
        <f>DBCS(MID($BA32,COLUMNS($BB32:CL32),1))</f>
        <v/>
      </c>
      <c r="CM32" s="69" t="str">
        <f>DBCS(MID($BA32,COLUMNS($BB32:CM32),1))</f>
        <v/>
      </c>
      <c r="CN32" s="69" t="str">
        <f>DBCS(MID($BA32,COLUMNS($BB32:CN32),1))</f>
        <v/>
      </c>
      <c r="CO32" s="69" t="str">
        <f>DBCS(MID($BA32,COLUMNS($BB32:CO32),1))</f>
        <v/>
      </c>
    </row>
    <row r="33" spans="1:93" ht="17.25" customHeight="1" thickBot="1">
      <c r="C33" s="324"/>
      <c r="D33" s="623" t="s">
        <v>3</v>
      </c>
      <c r="E33" s="623"/>
      <c r="F33" s="623"/>
      <c r="G33" s="623"/>
      <c r="H33" s="325"/>
      <c r="I33" s="242" t="str">
        <f>LEFT($AH$33,1)</f>
        <v/>
      </c>
      <c r="J33" s="243" t="str">
        <f>MID($AH$33,2,1)</f>
        <v/>
      </c>
      <c r="K33" s="243" t="str">
        <f>MID($AH$33,3,1)</f>
        <v/>
      </c>
      <c r="L33" s="243" t="str">
        <f>MID($AH$33,4,1)</f>
        <v/>
      </c>
      <c r="M33" s="243" t="str">
        <f>MID($AH$33,5,1)</f>
        <v/>
      </c>
      <c r="N33" s="243" t="str">
        <f>MID($AH$33,6,1)</f>
        <v/>
      </c>
      <c r="O33" s="243" t="str">
        <f>MID($AH$33,7,1)</f>
        <v/>
      </c>
      <c r="P33" s="243" t="str">
        <f>MID($AH$33,8,1)</f>
        <v/>
      </c>
      <c r="Q33" s="243" t="str">
        <f>MID($AH$33,9,1)</f>
        <v/>
      </c>
      <c r="R33" s="243" t="str">
        <f>MID($AH$33,10,1)</f>
        <v/>
      </c>
      <c r="S33" s="243" t="str">
        <f>MID($AH$33,11,1)</f>
        <v/>
      </c>
      <c r="T33" s="243" t="str">
        <f>MID($AH$33,12,1)</f>
        <v/>
      </c>
      <c r="U33" s="243" t="str">
        <f>MID($AH$33,13,1)</f>
        <v/>
      </c>
      <c r="V33" s="243" t="str">
        <f>MID($AH$33,14,1)</f>
        <v/>
      </c>
      <c r="W33" s="243" t="str">
        <f>MID($AH$33,15,1)</f>
        <v/>
      </c>
      <c r="X33" s="243" t="str">
        <f>MID($AH$33,16,1)</f>
        <v/>
      </c>
      <c r="Y33" s="243" t="str">
        <f>MID($AH$33,17,1)</f>
        <v/>
      </c>
      <c r="Z33" s="243" t="str">
        <f>MID($AH$33,18,1)</f>
        <v/>
      </c>
      <c r="AA33" s="275" t="str">
        <f>MID($AH$33,19,1)</f>
        <v/>
      </c>
      <c r="AB33" s="244" t="str">
        <f>MID($AH$33,20,1)</f>
        <v/>
      </c>
      <c r="AC33" s="639" t="s">
        <v>9</v>
      </c>
      <c r="AD33" s="639"/>
      <c r="AE33" s="639"/>
      <c r="AF33" s="284"/>
      <c r="AG33" s="420" t="s">
        <v>4917</v>
      </c>
      <c r="AH33" s="607"/>
      <c r="AI33" s="608"/>
      <c r="AJ33" s="608"/>
      <c r="AK33" s="608"/>
      <c r="AL33" s="608"/>
      <c r="AM33" s="608"/>
      <c r="AN33" s="608"/>
      <c r="AO33" s="608"/>
      <c r="AP33" s="608"/>
      <c r="AQ33" s="608"/>
      <c r="AR33" s="608"/>
      <c r="AS33" s="608"/>
      <c r="AT33" s="608"/>
      <c r="AU33" s="608"/>
      <c r="AV33" s="608"/>
      <c r="AW33" s="608"/>
      <c r="AX33" s="622"/>
      <c r="AY33" s="290" t="s">
        <v>177</v>
      </c>
      <c r="AZ33" s="311"/>
    </row>
    <row r="34" spans="1:93" ht="17.25" customHeight="1" thickBot="1">
      <c r="C34" s="324"/>
      <c r="D34" s="623" t="s">
        <v>8</v>
      </c>
      <c r="E34" s="623"/>
      <c r="F34" s="623"/>
      <c r="G34" s="623"/>
      <c r="H34" s="325"/>
      <c r="I34" s="332" t="str">
        <f>LEFT(AH34)</f>
        <v/>
      </c>
      <c r="J34" s="71" t="s">
        <v>24</v>
      </c>
      <c r="K34" s="333" t="str">
        <f>LEFT(AK34)</f>
        <v/>
      </c>
      <c r="L34" s="334" t="str">
        <f>MID(AK34,2,1)</f>
        <v/>
      </c>
      <c r="M34" s="13" t="s">
        <v>34</v>
      </c>
      <c r="N34" s="333" t="str">
        <f>LEFT(AM34)</f>
        <v/>
      </c>
      <c r="O34" s="334" t="str">
        <f>MID(AM34,2,1)</f>
        <v/>
      </c>
      <c r="P34" s="13" t="s">
        <v>11</v>
      </c>
      <c r="Q34" s="333" t="str">
        <f>LEFT(AO34)</f>
        <v/>
      </c>
      <c r="R34" s="334" t="str">
        <f>MID(AO34,2,1)</f>
        <v/>
      </c>
      <c r="S34" s="13" t="s">
        <v>12</v>
      </c>
      <c r="T34" s="13"/>
      <c r="U34" s="13"/>
      <c r="V34" s="13"/>
      <c r="W34" s="13"/>
      <c r="X34" s="13"/>
      <c r="Y34" s="13"/>
      <c r="Z34" s="13"/>
      <c r="AA34" s="13"/>
      <c r="AB34" s="13"/>
      <c r="AD34" s="17" t="s">
        <v>37</v>
      </c>
      <c r="AF34" s="284"/>
      <c r="AG34" s="420" t="s">
        <v>8</v>
      </c>
      <c r="AH34" s="624"/>
      <c r="AI34" s="625"/>
      <c r="AJ34" s="286" t="s">
        <v>276</v>
      </c>
      <c r="AK34" s="283"/>
      <c r="AL34" s="7" t="s">
        <v>34</v>
      </c>
      <c r="AM34" s="283"/>
      <c r="AN34" s="284" t="s">
        <v>11</v>
      </c>
      <c r="AO34" s="283"/>
      <c r="AP34" s="284" t="s">
        <v>12</v>
      </c>
      <c r="AQ34" s="292" t="str">
        <f>LEFT(AH35)</f>
        <v/>
      </c>
      <c r="AR34" s="292" t="str">
        <f>MID(AH35,2,1)</f>
        <v/>
      </c>
      <c r="AS34" s="292" t="str">
        <f>MID(AH35,3,1)</f>
        <v/>
      </c>
      <c r="AT34" s="292" t="str">
        <f>MID(AH35,4,1)</f>
        <v/>
      </c>
      <c r="AU34" s="292" t="str">
        <f>MID(AH35,5,1)</f>
        <v/>
      </c>
      <c r="AV34" s="292" t="str">
        <f>MID(AH35,6,1)</f>
        <v/>
      </c>
      <c r="AW34" s="69" t="str">
        <f>AO35&amp;AT35&amp;AY35</f>
        <v/>
      </c>
      <c r="AX34" s="284"/>
    </row>
    <row r="35" spans="1:93" ht="17.25" customHeight="1" thickBot="1">
      <c r="C35" s="924" t="s">
        <v>31</v>
      </c>
      <c r="D35" s="925"/>
      <c r="E35" s="925"/>
      <c r="F35" s="925"/>
      <c r="G35" s="925"/>
      <c r="H35" s="926"/>
      <c r="I35" s="260" t="str">
        <f t="shared" ref="I35:N35" si="41">AQ34</f>
        <v/>
      </c>
      <c r="J35" s="262" t="str">
        <f t="shared" si="41"/>
        <v/>
      </c>
      <c r="K35" s="262" t="str">
        <f t="shared" si="41"/>
        <v/>
      </c>
      <c r="L35" s="262" t="str">
        <f t="shared" si="41"/>
        <v/>
      </c>
      <c r="M35" s="262" t="str">
        <f t="shared" si="41"/>
        <v/>
      </c>
      <c r="N35" s="329" t="str">
        <f t="shared" si="41"/>
        <v/>
      </c>
      <c r="O35" s="749" t="str">
        <f>IF(AO35="","",AO35)</f>
        <v/>
      </c>
      <c r="P35" s="749"/>
      <c r="Q35" s="749"/>
      <c r="R35" s="671" t="str">
        <f>IF(AO35="","都道府県","")</f>
        <v>都道府県</v>
      </c>
      <c r="S35" s="671"/>
      <c r="T35" s="671"/>
      <c r="U35" s="749" t="str">
        <f>IF(AT35="","",AT35)</f>
        <v/>
      </c>
      <c r="V35" s="749"/>
      <c r="W35" s="749"/>
      <c r="X35" s="671" t="str">
        <f>IF(AT35="","市郡区","")</f>
        <v>市郡区</v>
      </c>
      <c r="Y35" s="671"/>
      <c r="Z35" s="749" t="str">
        <f>IF(AY35="","",AY35)</f>
        <v/>
      </c>
      <c r="AA35" s="749"/>
      <c r="AB35" s="749"/>
      <c r="AC35" s="749" t="str">
        <f>IF(AY35="","区町村","")</f>
        <v>区町村</v>
      </c>
      <c r="AD35" s="749"/>
      <c r="AE35" s="749"/>
      <c r="AF35" s="284"/>
      <c r="AG35" s="429" t="s">
        <v>280</v>
      </c>
      <c r="AH35" s="922" t="str">
        <f>IF(AND(AO35="",AT35="",AY35),"",VLOOKUP(AW34,コード２!$A$2:$E$1897,2,FALSE))</f>
        <v/>
      </c>
      <c r="AI35" s="923"/>
      <c r="AJ35" s="360"/>
      <c r="AK35" s="360"/>
      <c r="AL35" s="291"/>
      <c r="AM35" s="285"/>
      <c r="AN35" s="362" t="s">
        <v>15</v>
      </c>
      <c r="AO35" s="753"/>
      <c r="AP35" s="754"/>
      <c r="AQ35" s="755"/>
      <c r="AR35" s="756" t="s">
        <v>16</v>
      </c>
      <c r="AS35" s="757"/>
      <c r="AT35" s="753"/>
      <c r="AU35" s="754"/>
      <c r="AV35" s="755"/>
      <c r="AW35" s="289"/>
      <c r="AX35" s="363" t="s">
        <v>281</v>
      </c>
      <c r="AY35" s="743"/>
      <c r="AZ35" s="744"/>
    </row>
    <row r="36" spans="1:93" ht="17.25" customHeight="1">
      <c r="C36" s="927"/>
      <c r="D36" s="740" t="s">
        <v>30</v>
      </c>
      <c r="E36" s="740"/>
      <c r="F36" s="740"/>
      <c r="G36" s="740"/>
      <c r="H36" s="651"/>
      <c r="I36" s="260" t="str">
        <f>LEFT(AH36)</f>
        <v/>
      </c>
      <c r="J36" s="250" t="str">
        <f>MID($AH$36,2,1)</f>
        <v/>
      </c>
      <c r="K36" s="250" t="str">
        <f>MID($AH$36,3,1)</f>
        <v/>
      </c>
      <c r="L36" s="250" t="str">
        <f>MID($AH$36,4,1)</f>
        <v/>
      </c>
      <c r="M36" s="250" t="str">
        <f>MID($AH$36,5,1)</f>
        <v/>
      </c>
      <c r="N36" s="250" t="str">
        <f>MID($AH$36,6,1)</f>
        <v/>
      </c>
      <c r="O36" s="250" t="str">
        <f>MID($AH$36,7,1)</f>
        <v/>
      </c>
      <c r="P36" s="250" t="str">
        <f>MID($AH$36,8,1)</f>
        <v/>
      </c>
      <c r="Q36" s="250" t="str">
        <f>MID($AH$36,9,1)</f>
        <v/>
      </c>
      <c r="R36" s="250" t="str">
        <f>MID($AH$36,10,1)</f>
        <v/>
      </c>
      <c r="S36" s="250" t="str">
        <f>MID($AH$36,11,1)</f>
        <v/>
      </c>
      <c r="T36" s="250" t="str">
        <f>MID($AH$36,12,1)</f>
        <v/>
      </c>
      <c r="U36" s="250" t="str">
        <f>MID($AH$36,13,1)</f>
        <v/>
      </c>
      <c r="V36" s="250" t="str">
        <f>MID($AH$36,14,1)</f>
        <v/>
      </c>
      <c r="W36" s="250" t="str">
        <f>MID($AH$36,15,1)</f>
        <v/>
      </c>
      <c r="X36" s="250" t="str">
        <f>MID($AH$36,16,1)</f>
        <v/>
      </c>
      <c r="Y36" s="250" t="str">
        <f>MID($AH$36,17,1)</f>
        <v/>
      </c>
      <c r="Z36" s="250" t="str">
        <f>MID($AH$36,18,1)</f>
        <v/>
      </c>
      <c r="AA36" s="250" t="str">
        <f>MID($AH$36,19,1)</f>
        <v/>
      </c>
      <c r="AB36" s="251" t="str">
        <f>MID($AH$36,20,1)</f>
        <v/>
      </c>
      <c r="AC36" s="60"/>
      <c r="AD36" s="60"/>
      <c r="AE36" s="60"/>
      <c r="AF36" s="291"/>
      <c r="AG36" s="420" t="s">
        <v>4923</v>
      </c>
      <c r="AH36" s="701"/>
      <c r="AI36" s="702"/>
      <c r="AJ36" s="702"/>
      <c r="AK36" s="702"/>
      <c r="AL36" s="702"/>
      <c r="AM36" s="702"/>
      <c r="AN36" s="702"/>
      <c r="AO36" s="702"/>
      <c r="AP36" s="702"/>
      <c r="AQ36" s="702"/>
      <c r="AR36" s="702"/>
      <c r="AS36" s="702"/>
      <c r="AT36" s="702"/>
      <c r="AU36" s="702"/>
      <c r="AV36" s="702"/>
      <c r="AW36" s="702"/>
      <c r="AX36" s="703"/>
      <c r="AY36" s="311" t="s">
        <v>177</v>
      </c>
      <c r="AZ36" s="289"/>
    </row>
    <row r="37" spans="1:93" ht="17.25" customHeight="1" thickBot="1">
      <c r="C37" s="928"/>
      <c r="D37" s="741"/>
      <c r="E37" s="741"/>
      <c r="F37" s="741"/>
      <c r="G37" s="741"/>
      <c r="H37" s="642"/>
      <c r="I37" s="252" t="str">
        <f>MID($AH$36,21,1)</f>
        <v/>
      </c>
      <c r="J37" s="253" t="str">
        <f>MID($AH$36,22,1)</f>
        <v/>
      </c>
      <c r="K37" s="253" t="str">
        <f>MID($AH$36,23,1)</f>
        <v/>
      </c>
      <c r="L37" s="253" t="str">
        <f>MID($AH$36,24,1)</f>
        <v/>
      </c>
      <c r="M37" s="253" t="str">
        <f>MID($AH$36,25,1)</f>
        <v/>
      </c>
      <c r="N37" s="253" t="str">
        <f>MID($AH$36,26,1)</f>
        <v/>
      </c>
      <c r="O37" s="253" t="str">
        <f>MID($AH$36,27,1)</f>
        <v/>
      </c>
      <c r="P37" s="253" t="str">
        <f>MID($AH$36,28,1)</f>
        <v/>
      </c>
      <c r="Q37" s="253" t="str">
        <f>MID($AH$36,29,1)</f>
        <v/>
      </c>
      <c r="R37" s="253" t="str">
        <f>MID($AH$36,30,1)</f>
        <v/>
      </c>
      <c r="S37" s="253" t="str">
        <f>MID($AH$36,31,1)</f>
        <v/>
      </c>
      <c r="T37" s="253" t="str">
        <f>MID($AH$36,32,1)</f>
        <v/>
      </c>
      <c r="U37" s="253" t="str">
        <f>MID($AH$36,33,1)</f>
        <v/>
      </c>
      <c r="V37" s="253" t="str">
        <f>MID($AH$36,34,1)</f>
        <v/>
      </c>
      <c r="W37" s="253" t="str">
        <f>MID($AH$36,35,1)</f>
        <v/>
      </c>
      <c r="X37" s="253" t="str">
        <f>MID($AH$36,36,1)</f>
        <v/>
      </c>
      <c r="Y37" s="253" t="str">
        <f>MID($AH$36,37,1)</f>
        <v/>
      </c>
      <c r="Z37" s="253" t="str">
        <f>MID($AH$36,38,1)</f>
        <v/>
      </c>
      <c r="AA37" s="253" t="str">
        <f>MID($AH$36,39,1)</f>
        <v/>
      </c>
      <c r="AB37" s="254" t="str">
        <f>MID($AH$36,40,1)</f>
        <v/>
      </c>
      <c r="AC37" s="60"/>
      <c r="AD37" s="60"/>
      <c r="AE37" s="60"/>
      <c r="AF37" s="291"/>
      <c r="AG37" s="285"/>
      <c r="AH37" s="704"/>
      <c r="AI37" s="705"/>
      <c r="AJ37" s="705"/>
      <c r="AK37" s="705"/>
      <c r="AL37" s="705"/>
      <c r="AM37" s="705"/>
      <c r="AN37" s="705"/>
      <c r="AO37" s="705"/>
      <c r="AP37" s="705"/>
      <c r="AQ37" s="705"/>
      <c r="AR37" s="705"/>
      <c r="AS37" s="705"/>
      <c r="AT37" s="705"/>
      <c r="AU37" s="705"/>
      <c r="AV37" s="705"/>
      <c r="AW37" s="705"/>
      <c r="AX37" s="706"/>
      <c r="AY37" s="291"/>
      <c r="AZ37" s="289"/>
    </row>
    <row r="38" spans="1:93" ht="17.25" customHeight="1">
      <c r="A38" s="18"/>
      <c r="H38" s="18"/>
      <c r="I38" s="18"/>
      <c r="J38" s="18"/>
      <c r="K38" s="18"/>
      <c r="L38" s="18"/>
      <c r="M38" s="18"/>
      <c r="N38" s="60"/>
      <c r="O38" s="60"/>
      <c r="P38" s="60"/>
      <c r="Q38" s="18"/>
      <c r="R38" s="18"/>
      <c r="S38" s="18"/>
      <c r="T38" s="18"/>
      <c r="U38" s="18"/>
      <c r="V38" s="18"/>
      <c r="W38" s="18"/>
      <c r="X38" s="18"/>
      <c r="Y38" s="18"/>
      <c r="Z38" s="18"/>
      <c r="AA38" s="18"/>
      <c r="AZ38" s="7"/>
    </row>
    <row r="39" spans="1:93" ht="17.25" customHeight="1" thickBot="1">
      <c r="H39" s="18"/>
      <c r="I39" s="18"/>
      <c r="J39" s="18"/>
      <c r="K39" s="18"/>
      <c r="L39" s="18"/>
      <c r="M39" s="18"/>
      <c r="N39" s="18"/>
      <c r="O39" s="18"/>
      <c r="P39" s="18"/>
      <c r="Q39" s="18"/>
      <c r="R39" s="18"/>
      <c r="S39" s="18"/>
      <c r="T39" s="18"/>
      <c r="U39" s="18"/>
      <c r="V39" s="18"/>
      <c r="W39" s="18"/>
      <c r="X39" s="18"/>
      <c r="Y39" s="18"/>
      <c r="Z39" s="18"/>
      <c r="AA39" s="18"/>
      <c r="AF39" s="284"/>
      <c r="AG39" s="284"/>
      <c r="AH39" s="284"/>
      <c r="AI39" s="284"/>
      <c r="AJ39" s="284"/>
      <c r="AK39" s="69"/>
      <c r="AL39" s="69"/>
      <c r="AM39" s="284"/>
      <c r="AN39" s="69" t="str">
        <f>LEFT(AN40)</f>
        <v/>
      </c>
      <c r="AO39" s="69" t="str">
        <f>MID(AN40,2,1)</f>
        <v/>
      </c>
      <c r="AP39" s="284"/>
      <c r="AQ39" s="284"/>
      <c r="AR39" s="357"/>
      <c r="AS39" s="284"/>
      <c r="AT39" s="284"/>
      <c r="AU39" s="284"/>
      <c r="AV39" s="284"/>
      <c r="AW39" s="284"/>
      <c r="AX39" s="284"/>
    </row>
    <row r="40" spans="1:93" ht="17.25" customHeight="1" thickBot="1">
      <c r="A40" s="248" t="s">
        <v>129</v>
      </c>
      <c r="C40" s="324"/>
      <c r="D40" s="623" t="s">
        <v>7</v>
      </c>
      <c r="E40" s="623"/>
      <c r="F40" s="623"/>
      <c r="G40" s="623"/>
      <c r="H40" s="325"/>
      <c r="I40" s="242" t="str">
        <f>LEFT(AH40)</f>
        <v/>
      </c>
      <c r="J40" s="244" t="str">
        <f>MID(AH40,2,1)</f>
        <v/>
      </c>
      <c r="K40" s="13"/>
      <c r="L40" s="13"/>
      <c r="M40" s="13"/>
      <c r="N40" s="656" t="s">
        <v>36</v>
      </c>
      <c r="O40" s="623"/>
      <c r="P40" s="623"/>
      <c r="Q40" s="657"/>
      <c r="R40" s="255" t="str">
        <f>LEFT(AN40)</f>
        <v/>
      </c>
      <c r="S40" s="71" t="s">
        <v>24</v>
      </c>
      <c r="T40" s="242" t="str">
        <f>LEFT(AQ40)</f>
        <v/>
      </c>
      <c r="U40" s="244" t="str">
        <f>MID(AQ40,2,1)</f>
        <v/>
      </c>
      <c r="V40" s="13" t="s">
        <v>34</v>
      </c>
      <c r="W40" s="242" t="str">
        <f>LEFT(AS40)</f>
        <v/>
      </c>
      <c r="X40" s="244" t="str">
        <f>MID(AS40,2,1)</f>
        <v/>
      </c>
      <c r="Y40" s="13" t="s">
        <v>11</v>
      </c>
      <c r="Z40" s="242" t="str">
        <f>LEFT(AU40)</f>
        <v/>
      </c>
      <c r="AA40" s="244" t="str">
        <f>MID(AU40,2,1)</f>
        <v/>
      </c>
      <c r="AB40" s="13" t="s">
        <v>12</v>
      </c>
      <c r="AF40" s="284"/>
      <c r="AG40" s="420" t="s">
        <v>275</v>
      </c>
      <c r="AH40" s="607"/>
      <c r="AI40" s="608"/>
      <c r="AJ40" s="622"/>
      <c r="AK40" s="284"/>
      <c r="AL40" s="285"/>
      <c r="AM40" s="363" t="s">
        <v>279</v>
      </c>
      <c r="AN40" s="624"/>
      <c r="AO40" s="625"/>
      <c r="AP40" s="286" t="s">
        <v>277</v>
      </c>
      <c r="AQ40" s="283"/>
      <c r="AR40" s="284" t="s">
        <v>34</v>
      </c>
      <c r="AS40" s="283"/>
      <c r="AT40" s="284" t="s">
        <v>11</v>
      </c>
      <c r="AU40" s="283"/>
      <c r="AV40" s="284" t="s">
        <v>12</v>
      </c>
      <c r="AW40" s="357" t="s">
        <v>278</v>
      </c>
      <c r="AX40" s="284"/>
    </row>
    <row r="41" spans="1:93" ht="17.25" customHeight="1" thickBot="1">
      <c r="C41" s="324"/>
      <c r="D41" s="623" t="s">
        <v>33</v>
      </c>
      <c r="E41" s="623"/>
      <c r="F41" s="623"/>
      <c r="G41" s="623"/>
      <c r="H41" s="325"/>
      <c r="I41" s="242" t="str">
        <f>BB41</f>
        <v/>
      </c>
      <c r="J41" s="243" t="str">
        <f t="shared" ref="J41" si="42">BC41</f>
        <v/>
      </c>
      <c r="K41" s="243" t="str">
        <f t="shared" ref="K41" si="43">BD41</f>
        <v/>
      </c>
      <c r="L41" s="243" t="str">
        <f t="shared" ref="L41" si="44">BE41</f>
        <v/>
      </c>
      <c r="M41" s="243" t="str">
        <f t="shared" ref="M41" si="45">BF41</f>
        <v/>
      </c>
      <c r="N41" s="243" t="str">
        <f t="shared" ref="N41" si="46">BG41</f>
        <v/>
      </c>
      <c r="O41" s="243" t="str">
        <f t="shared" ref="O41" si="47">BH41</f>
        <v/>
      </c>
      <c r="P41" s="243" t="str">
        <f t="shared" ref="P41" si="48">BI41</f>
        <v/>
      </c>
      <c r="Q41" s="243" t="str">
        <f t="shared" ref="Q41" si="49">BJ41</f>
        <v/>
      </c>
      <c r="R41" s="243" t="str">
        <f t="shared" ref="R41" si="50">BK41</f>
        <v/>
      </c>
      <c r="S41" s="243" t="str">
        <f t="shared" ref="S41" si="51">BL41</f>
        <v/>
      </c>
      <c r="T41" s="243" t="str">
        <f t="shared" ref="T41" si="52">BM41</f>
        <v/>
      </c>
      <c r="U41" s="243" t="str">
        <f t="shared" ref="U41" si="53">BN41</f>
        <v/>
      </c>
      <c r="V41" s="243" t="str">
        <f t="shared" ref="V41" si="54">BO41</f>
        <v/>
      </c>
      <c r="W41" s="243" t="str">
        <f t="shared" ref="W41" si="55">BP41</f>
        <v/>
      </c>
      <c r="X41" s="243" t="str">
        <f t="shared" ref="X41" si="56">BQ41</f>
        <v/>
      </c>
      <c r="Y41" s="243" t="str">
        <f t="shared" ref="Y41" si="57">BR41</f>
        <v/>
      </c>
      <c r="Z41" s="243" t="str">
        <f t="shared" ref="Z41" si="58">BS41</f>
        <v/>
      </c>
      <c r="AA41" s="243" t="str">
        <f t="shared" ref="AA41" si="59">BT41</f>
        <v/>
      </c>
      <c r="AB41" s="244" t="str">
        <f t="shared" ref="AB41" si="60">BU41</f>
        <v/>
      </c>
      <c r="AF41" s="284"/>
      <c r="AG41" s="420" t="s">
        <v>26</v>
      </c>
      <c r="AH41" s="607"/>
      <c r="AI41" s="608"/>
      <c r="AJ41" s="608"/>
      <c r="AK41" s="608"/>
      <c r="AL41" s="608"/>
      <c r="AM41" s="608"/>
      <c r="AN41" s="608"/>
      <c r="AO41" s="608"/>
      <c r="AP41" s="608"/>
      <c r="AQ41" s="608"/>
      <c r="AR41" s="608"/>
      <c r="AS41" s="608"/>
      <c r="AT41" s="608"/>
      <c r="AU41" s="608"/>
      <c r="AV41" s="608"/>
      <c r="AW41" s="608"/>
      <c r="AX41" s="622"/>
      <c r="AY41" s="290" t="s">
        <v>177</v>
      </c>
      <c r="AZ41" s="69" t="str">
        <f>ASC(AH41)</f>
        <v/>
      </c>
      <c r="BA41" s="69" t="str">
        <f>SUBSTITUTE(SUBSTITUTE(SUBSTITUTE(SUBSTITUTE(SUBSTITUTE(SUBSTITUTE(SUBSTITUTE(SUBSTITUTE(SUBSTITUTE(SUBSTITUTE(SUBSTITUTE(SUBSTITUTE(SUBSTITUTE(SUBSTITUTE(SUBSTITUTE(SUBSTITUTE(SUBSTITUTE(SUBSTITUTE(SUBSTITUTE(SUBSTITUTE(SUBSTITUTE(SUBSTITUTE(SUBSTITUTE(SUBSTITUTE(SUBSTITUTE(AZ41,"が","か゛"),"ぎ","き゛"),"ぐ","く゛"),"げ","け゛"),"ご","こ゛"),"ざ","さ゛"),"じ","し゛"),"ず","す゛"),"ぜ","せ゛"),"ぞ","そ゛"),"だ","た゛"),"ぢ","ち゛"),"づ","つ゛"),"で","て゛"),"ど","と゛"),"ば","は゛"),"び","ひ゛"),"ぶ","ふ゛"),"べ","へ゛"),"ぼ","ほ゛"),"ぱ","は゜"),"ぴ","ひ゜"),"ぷ","ふ゜"),"ぺ","へ゜"),"ぽ","ほ゜")</f>
        <v/>
      </c>
      <c r="BB41" s="69" t="str">
        <f>DBCS(MID($BA41,COLUMNS($BB41:BB41),1))</f>
        <v/>
      </c>
      <c r="BC41" s="69" t="str">
        <f>DBCS(MID($BA41,COLUMNS($BB41:BC41),1))</f>
        <v/>
      </c>
      <c r="BD41" s="69" t="str">
        <f>DBCS(MID($BA41,COLUMNS($BB41:BD41),1))</f>
        <v/>
      </c>
      <c r="BE41" s="69" t="str">
        <f>DBCS(MID($BA41,COLUMNS($BB41:BE41),1))</f>
        <v/>
      </c>
      <c r="BF41" s="69" t="str">
        <f>DBCS(MID($BA41,COLUMNS($BB41:BF41),1))</f>
        <v/>
      </c>
      <c r="BG41" s="69" t="str">
        <f>DBCS(MID($BA41,COLUMNS($BB41:BG41),1))</f>
        <v/>
      </c>
      <c r="BH41" s="69" t="str">
        <f>DBCS(MID($BA41,COLUMNS($BB41:BH41),1))</f>
        <v/>
      </c>
      <c r="BI41" s="69" t="str">
        <f>DBCS(MID($BA41,COLUMNS($BB41:BI41),1))</f>
        <v/>
      </c>
      <c r="BJ41" s="69" t="str">
        <f>DBCS(MID($BA41,COLUMNS($BB41:BJ41),1))</f>
        <v/>
      </c>
      <c r="BK41" s="69" t="str">
        <f>DBCS(MID($BA41,COLUMNS($BB41:BK41),1))</f>
        <v/>
      </c>
      <c r="BL41" s="69" t="str">
        <f>DBCS(MID($BA41,COLUMNS($BB41:BL41),1))</f>
        <v/>
      </c>
      <c r="BM41" s="69" t="str">
        <f>DBCS(MID($BA41,COLUMNS($BB41:BM41),1))</f>
        <v/>
      </c>
      <c r="BN41" s="69" t="str">
        <f>DBCS(MID($BA41,COLUMNS($BB41:BN41),1))</f>
        <v/>
      </c>
      <c r="BO41" s="69" t="str">
        <f>DBCS(MID($BA41,COLUMNS($BB41:BO41),1))</f>
        <v/>
      </c>
      <c r="BP41" s="69" t="str">
        <f>DBCS(MID($BA41,COLUMNS($BB41:BP41),1))</f>
        <v/>
      </c>
      <c r="BQ41" s="69" t="str">
        <f>DBCS(MID($BA41,COLUMNS($BB41:BQ41),1))</f>
        <v/>
      </c>
      <c r="BR41" s="69" t="str">
        <f>DBCS(MID($BA41,COLUMNS($BB41:BR41),1))</f>
        <v/>
      </c>
      <c r="BS41" s="69" t="str">
        <f>DBCS(MID($BA41,COLUMNS($BB41:BS41),1))</f>
        <v/>
      </c>
      <c r="BT41" s="69" t="str">
        <f>DBCS(MID($BA41,COLUMNS($BB41:BT41),1))</f>
        <v/>
      </c>
      <c r="BU41" s="69" t="str">
        <f>DBCS(MID($BA41,COLUMNS($BB41:BU41),1))</f>
        <v/>
      </c>
      <c r="BV41" s="69" t="str">
        <f>DBCS(MID($BA41,COLUMNS($BB41:BV41),1))</f>
        <v/>
      </c>
      <c r="BW41" s="69" t="str">
        <f>DBCS(MID($BA41,COLUMNS($BB41:BW41),1))</f>
        <v/>
      </c>
      <c r="BX41" s="69" t="str">
        <f>DBCS(MID($BA41,COLUMNS($BB41:BX41),1))</f>
        <v/>
      </c>
      <c r="BY41" s="69" t="str">
        <f>DBCS(MID($BA41,COLUMNS($BB41:BY41),1))</f>
        <v/>
      </c>
      <c r="BZ41" s="69" t="str">
        <f>DBCS(MID($BA41,COLUMNS($BB41:BZ41),1))</f>
        <v/>
      </c>
      <c r="CA41" s="69" t="str">
        <f>DBCS(MID($BA41,COLUMNS($BB41:CA41),1))</f>
        <v/>
      </c>
      <c r="CB41" s="69" t="str">
        <f>DBCS(MID($BA41,COLUMNS($BB41:CB41),1))</f>
        <v/>
      </c>
      <c r="CC41" s="69" t="str">
        <f>DBCS(MID($BA41,COLUMNS($BB41:CC41),1))</f>
        <v/>
      </c>
      <c r="CD41" s="69" t="str">
        <f>DBCS(MID($BA41,COLUMNS($BB41:CD41),1))</f>
        <v/>
      </c>
      <c r="CE41" s="69" t="str">
        <f>DBCS(MID($BA41,COLUMNS($BB41:CE41),1))</f>
        <v/>
      </c>
      <c r="CF41" s="69" t="str">
        <f>DBCS(MID($BA41,COLUMNS($BB41:CF41),1))</f>
        <v/>
      </c>
      <c r="CG41" s="69" t="str">
        <f>DBCS(MID($BA41,COLUMNS($BB41:CG41),1))</f>
        <v/>
      </c>
      <c r="CH41" s="69" t="str">
        <f>DBCS(MID($BA41,COLUMNS($BB41:CH41),1))</f>
        <v/>
      </c>
      <c r="CI41" s="69" t="str">
        <f>DBCS(MID($BA41,COLUMNS($BB41:CI41),1))</f>
        <v/>
      </c>
      <c r="CJ41" s="69" t="str">
        <f>DBCS(MID($BA41,COLUMNS($BB41:CJ41),1))</f>
        <v/>
      </c>
      <c r="CK41" s="69" t="str">
        <f>DBCS(MID($BA41,COLUMNS($BB41:CK41),1))</f>
        <v/>
      </c>
      <c r="CL41" s="69" t="str">
        <f>DBCS(MID($BA41,COLUMNS($BB41:CL41),1))</f>
        <v/>
      </c>
      <c r="CM41" s="69" t="str">
        <f>DBCS(MID($BA41,COLUMNS($BB41:CM41),1))</f>
        <v/>
      </c>
      <c r="CN41" s="69" t="str">
        <f>DBCS(MID($BA41,COLUMNS($BB41:CN41),1))</f>
        <v/>
      </c>
      <c r="CO41" s="69" t="str">
        <f>DBCS(MID($BA41,COLUMNS($BB41:CO41),1))</f>
        <v/>
      </c>
    </row>
    <row r="42" spans="1:93" ht="17.25" customHeight="1" thickBot="1">
      <c r="C42" s="324"/>
      <c r="D42" s="623" t="s">
        <v>3</v>
      </c>
      <c r="E42" s="623"/>
      <c r="F42" s="623"/>
      <c r="G42" s="623"/>
      <c r="H42" s="325"/>
      <c r="I42" s="242" t="str">
        <f>LEFT($AH$42,1)</f>
        <v/>
      </c>
      <c r="J42" s="243" t="str">
        <f>MID($AH$42,2,1)</f>
        <v/>
      </c>
      <c r="K42" s="243" t="str">
        <f>MID($AH$42,3,1)</f>
        <v/>
      </c>
      <c r="L42" s="243" t="str">
        <f>MID($AH$42,4,1)</f>
        <v/>
      </c>
      <c r="M42" s="243" t="str">
        <f>MID($AH$42,5,1)</f>
        <v/>
      </c>
      <c r="N42" s="243" t="str">
        <f>MID($AH$42,6,1)</f>
        <v/>
      </c>
      <c r="O42" s="243" t="str">
        <f>MID($AH$42,7,1)</f>
        <v/>
      </c>
      <c r="P42" s="243" t="str">
        <f>MID($AH$42,8,1)</f>
        <v/>
      </c>
      <c r="Q42" s="243" t="str">
        <f>MID($AH$42,9,1)</f>
        <v/>
      </c>
      <c r="R42" s="243" t="str">
        <f>MID($AH$42,10,1)</f>
        <v/>
      </c>
      <c r="S42" s="243" t="str">
        <f>MID($AH$42,11,1)</f>
        <v/>
      </c>
      <c r="T42" s="243" t="str">
        <f>MID($AH$42,12,1)</f>
        <v/>
      </c>
      <c r="U42" s="243" t="str">
        <f>MID($AH$42,13,1)</f>
        <v/>
      </c>
      <c r="V42" s="243" t="str">
        <f>MID($AH$42,14,1)</f>
        <v/>
      </c>
      <c r="W42" s="243" t="str">
        <f>MID($AH$42,15,1)</f>
        <v/>
      </c>
      <c r="X42" s="243" t="str">
        <f>MID($AH$42,16,1)</f>
        <v/>
      </c>
      <c r="Y42" s="243" t="str">
        <f>MID($AH$42,17,1)</f>
        <v/>
      </c>
      <c r="Z42" s="243" t="str">
        <f>MID($AH$42,18,1)</f>
        <v/>
      </c>
      <c r="AA42" s="243" t="str">
        <f>MID($AH$42,19,1)</f>
        <v/>
      </c>
      <c r="AB42" s="244" t="str">
        <f>MID($AH$42,20,1)</f>
        <v/>
      </c>
      <c r="AC42" s="639" t="s">
        <v>9</v>
      </c>
      <c r="AD42" s="639"/>
      <c r="AE42" s="639"/>
      <c r="AF42" s="284"/>
      <c r="AG42" s="420" t="s">
        <v>4917</v>
      </c>
      <c r="AH42" s="607"/>
      <c r="AI42" s="608"/>
      <c r="AJ42" s="608"/>
      <c r="AK42" s="608"/>
      <c r="AL42" s="608"/>
      <c r="AM42" s="608"/>
      <c r="AN42" s="608"/>
      <c r="AO42" s="608"/>
      <c r="AP42" s="608"/>
      <c r="AQ42" s="608"/>
      <c r="AR42" s="608"/>
      <c r="AS42" s="608"/>
      <c r="AT42" s="608"/>
      <c r="AU42" s="608"/>
      <c r="AV42" s="608"/>
      <c r="AW42" s="608"/>
      <c r="AX42" s="622"/>
      <c r="AY42" s="290" t="s">
        <v>177</v>
      </c>
      <c r="AZ42" s="311"/>
    </row>
    <row r="43" spans="1:93" ht="17.25" customHeight="1" thickBot="1">
      <c r="C43" s="324"/>
      <c r="D43" s="623" t="s">
        <v>8</v>
      </c>
      <c r="E43" s="623"/>
      <c r="F43" s="623"/>
      <c r="G43" s="623"/>
      <c r="H43" s="325"/>
      <c r="I43" s="255" t="str">
        <f>LEFT(AH43)</f>
        <v/>
      </c>
      <c r="J43" s="71" t="s">
        <v>24</v>
      </c>
      <c r="K43" s="242" t="str">
        <f>LEFT(AK43)</f>
        <v/>
      </c>
      <c r="L43" s="244" t="str">
        <f>MID(AK43,2,1)</f>
        <v/>
      </c>
      <c r="M43" s="13" t="s">
        <v>34</v>
      </c>
      <c r="N43" s="242" t="str">
        <f>LEFT(AM43)</f>
        <v/>
      </c>
      <c r="O43" s="244" t="str">
        <f>MID(AM43,2,1)</f>
        <v/>
      </c>
      <c r="P43" s="13" t="s">
        <v>11</v>
      </c>
      <c r="Q43" s="242" t="str">
        <f>LEFT(AO43)</f>
        <v/>
      </c>
      <c r="R43" s="244" t="str">
        <f>MID(AO43,2,1)</f>
        <v/>
      </c>
      <c r="S43" s="13" t="s">
        <v>12</v>
      </c>
      <c r="T43" s="13"/>
      <c r="U43" s="13"/>
      <c r="V43" s="13"/>
      <c r="W43" s="13"/>
      <c r="X43" s="13"/>
      <c r="Y43" s="13"/>
      <c r="Z43" s="13"/>
      <c r="AA43" s="13"/>
      <c r="AB43" s="13"/>
      <c r="AD43" s="17" t="s">
        <v>32</v>
      </c>
      <c r="AF43" s="284"/>
      <c r="AG43" s="420" t="s">
        <v>8</v>
      </c>
      <c r="AH43" s="624"/>
      <c r="AI43" s="625"/>
      <c r="AJ43" s="286" t="s">
        <v>276</v>
      </c>
      <c r="AK43" s="283"/>
      <c r="AL43" s="284" t="s">
        <v>34</v>
      </c>
      <c r="AM43" s="283"/>
      <c r="AN43" s="284" t="s">
        <v>11</v>
      </c>
      <c r="AO43" s="283"/>
      <c r="AP43" s="284" t="s">
        <v>12</v>
      </c>
      <c r="AQ43" s="292" t="str">
        <f>LEFT(AH44)</f>
        <v/>
      </c>
      <c r="AR43" s="292" t="str">
        <f>MID(AH44,2,1)</f>
        <v/>
      </c>
      <c r="AS43" s="292" t="str">
        <f>MID(AH44,3,1)</f>
        <v/>
      </c>
      <c r="AT43" s="292" t="str">
        <f>MID(AH44,4,1)</f>
        <v/>
      </c>
      <c r="AU43" s="292" t="str">
        <f>MID(AH44,5,1)</f>
        <v/>
      </c>
      <c r="AV43" s="292" t="str">
        <f>MID(AH44,6,1)</f>
        <v/>
      </c>
      <c r="AW43" s="69" t="str">
        <f>AO44&amp;AT44&amp;AY44</f>
        <v/>
      </c>
      <c r="AX43" s="284"/>
    </row>
    <row r="44" spans="1:93" ht="17.25" customHeight="1" thickBot="1">
      <c r="C44" s="924" t="s">
        <v>31</v>
      </c>
      <c r="D44" s="925"/>
      <c r="E44" s="925"/>
      <c r="F44" s="925"/>
      <c r="G44" s="925"/>
      <c r="H44" s="926"/>
      <c r="I44" s="242" t="str">
        <f t="shared" ref="I44:N44" si="61">AQ43</f>
        <v/>
      </c>
      <c r="J44" s="243" t="str">
        <f t="shared" si="61"/>
        <v/>
      </c>
      <c r="K44" s="243" t="str">
        <f t="shared" si="61"/>
        <v/>
      </c>
      <c r="L44" s="243" t="str">
        <f t="shared" si="61"/>
        <v/>
      </c>
      <c r="M44" s="243" t="str">
        <f t="shared" si="61"/>
        <v/>
      </c>
      <c r="N44" s="276" t="str">
        <f t="shared" si="61"/>
        <v/>
      </c>
      <c r="O44" s="749" t="str">
        <f>IF(AO44="","",AO44)</f>
        <v/>
      </c>
      <c r="P44" s="750"/>
      <c r="Q44" s="750"/>
      <c r="R44" s="671" t="str">
        <f>IF(AO44="","都道府県","")</f>
        <v>都道府県</v>
      </c>
      <c r="S44" s="748"/>
      <c r="T44" s="748"/>
      <c r="U44" s="749" t="str">
        <f>IF(AT44="","",AT44)</f>
        <v/>
      </c>
      <c r="V44" s="750"/>
      <c r="W44" s="750"/>
      <c r="X44" s="671" t="str">
        <f>IF(AT44="","市郡区","")</f>
        <v>市郡区</v>
      </c>
      <c r="Y44" s="748"/>
      <c r="Z44" s="749" t="str">
        <f>IF(AY44="","",AY44)</f>
        <v/>
      </c>
      <c r="AA44" s="750"/>
      <c r="AB44" s="750"/>
      <c r="AC44" s="749" t="str">
        <f>IF(AY44="","区町村","")</f>
        <v>区町村</v>
      </c>
      <c r="AD44" s="749"/>
      <c r="AE44" s="749"/>
      <c r="AF44" s="284"/>
      <c r="AG44" s="429" t="s">
        <v>280</v>
      </c>
      <c r="AH44" s="922" t="str">
        <f>IF(AND(AO44="",AT44="",AY44),"",VLOOKUP(AW43,コード２!$A$2:$E$1897,2,FALSE))</f>
        <v/>
      </c>
      <c r="AI44" s="923"/>
      <c r="AJ44" s="360"/>
      <c r="AK44" s="360"/>
      <c r="AL44" s="291"/>
      <c r="AM44" s="285"/>
      <c r="AN44" s="362" t="s">
        <v>15</v>
      </c>
      <c r="AO44" s="636"/>
      <c r="AP44" s="637"/>
      <c r="AQ44" s="638"/>
      <c r="AR44" s="756" t="s">
        <v>16</v>
      </c>
      <c r="AS44" s="757"/>
      <c r="AT44" s="753"/>
      <c r="AU44" s="754"/>
      <c r="AV44" s="755"/>
      <c r="AW44" s="289"/>
      <c r="AX44" s="363" t="s">
        <v>281</v>
      </c>
      <c r="AY44" s="743"/>
      <c r="AZ44" s="744"/>
    </row>
    <row r="45" spans="1:93" ht="17.25" customHeight="1">
      <c r="C45" s="927"/>
      <c r="D45" s="740" t="s">
        <v>30</v>
      </c>
      <c r="E45" s="740"/>
      <c r="F45" s="740"/>
      <c r="G45" s="740"/>
      <c r="H45" s="651"/>
      <c r="I45" s="260" t="str">
        <f>LEFT(AH45)</f>
        <v/>
      </c>
      <c r="J45" s="250" t="str">
        <f>MID($AH$45,2,1)</f>
        <v/>
      </c>
      <c r="K45" s="250" t="str">
        <f>MID($AH$45,3,1)</f>
        <v/>
      </c>
      <c r="L45" s="250" t="str">
        <f>MID($AH$45,4,1)</f>
        <v/>
      </c>
      <c r="M45" s="250" t="str">
        <f>MID($AH$45,5,1)</f>
        <v/>
      </c>
      <c r="N45" s="250" t="str">
        <f>MID($AH$45,6,1)</f>
        <v/>
      </c>
      <c r="O45" s="250" t="str">
        <f>MID($AH$45,7,1)</f>
        <v/>
      </c>
      <c r="P45" s="250" t="str">
        <f>MID($AH$45,8,1)</f>
        <v/>
      </c>
      <c r="Q45" s="250" t="str">
        <f>MID($AH$45,9,1)</f>
        <v/>
      </c>
      <c r="R45" s="250" t="str">
        <f>MID($AH$45,10,1)</f>
        <v/>
      </c>
      <c r="S45" s="250" t="str">
        <f>MID($AH$45,11,1)</f>
        <v/>
      </c>
      <c r="T45" s="250" t="str">
        <f>MID($AH$45,12,1)</f>
        <v/>
      </c>
      <c r="U45" s="250" t="str">
        <f>MID($AH$45,13,1)</f>
        <v/>
      </c>
      <c r="V45" s="250" t="str">
        <f>MID($AH$45,14,1)</f>
        <v/>
      </c>
      <c r="W45" s="250" t="str">
        <f>MID($AH$45,15,1)</f>
        <v/>
      </c>
      <c r="X45" s="250" t="str">
        <f>MID($AH$45,16,1)</f>
        <v/>
      </c>
      <c r="Y45" s="250" t="str">
        <f>MID($AH$45,17,1)</f>
        <v/>
      </c>
      <c r="Z45" s="250" t="str">
        <f>MID($AH$45,18,1)</f>
        <v/>
      </c>
      <c r="AA45" s="250" t="str">
        <f>MID($AH$45,19,1)</f>
        <v/>
      </c>
      <c r="AB45" s="251" t="str">
        <f>MID($AH$45,20,1)</f>
        <v/>
      </c>
      <c r="AC45" s="60"/>
      <c r="AD45" s="60"/>
      <c r="AE45" s="60"/>
      <c r="AF45" s="291"/>
      <c r="AG45" s="420" t="s">
        <v>4923</v>
      </c>
      <c r="AH45" s="701"/>
      <c r="AI45" s="702"/>
      <c r="AJ45" s="702"/>
      <c r="AK45" s="702"/>
      <c r="AL45" s="702"/>
      <c r="AM45" s="702"/>
      <c r="AN45" s="702"/>
      <c r="AO45" s="702"/>
      <c r="AP45" s="702"/>
      <c r="AQ45" s="702"/>
      <c r="AR45" s="702"/>
      <c r="AS45" s="702"/>
      <c r="AT45" s="702"/>
      <c r="AU45" s="702"/>
      <c r="AV45" s="702"/>
      <c r="AW45" s="702"/>
      <c r="AX45" s="703"/>
      <c r="AY45" s="311" t="s">
        <v>177</v>
      </c>
      <c r="AZ45" s="289"/>
    </row>
    <row r="46" spans="1:93" ht="17.25" customHeight="1" thickBot="1">
      <c r="C46" s="928"/>
      <c r="D46" s="741"/>
      <c r="E46" s="741"/>
      <c r="F46" s="741"/>
      <c r="G46" s="741"/>
      <c r="H46" s="642"/>
      <c r="I46" s="252" t="str">
        <f>MID($AH$45,21,1)</f>
        <v/>
      </c>
      <c r="J46" s="253" t="str">
        <f>MID($AH$45,22,1)</f>
        <v/>
      </c>
      <c r="K46" s="253" t="str">
        <f>MID($AH$45,23,1)</f>
        <v/>
      </c>
      <c r="L46" s="253" t="str">
        <f>MID($AH$45,24,1)</f>
        <v/>
      </c>
      <c r="M46" s="253" t="str">
        <f>MID($AH$45,25,1)</f>
        <v/>
      </c>
      <c r="N46" s="253" t="str">
        <f>MID($AH$45,26,1)</f>
        <v/>
      </c>
      <c r="O46" s="253" t="str">
        <f>MID($AH$45,27,1)</f>
        <v/>
      </c>
      <c r="P46" s="253" t="str">
        <f>MID($AH$45,28,1)</f>
        <v/>
      </c>
      <c r="Q46" s="253" t="str">
        <f>MID($AH$45,29,1)</f>
        <v/>
      </c>
      <c r="R46" s="253" t="str">
        <f>MID($AH$45,30,1)</f>
        <v/>
      </c>
      <c r="S46" s="253" t="str">
        <f>MID($AH$45,31,1)</f>
        <v/>
      </c>
      <c r="T46" s="253" t="str">
        <f>MID($AH$45,32,1)</f>
        <v/>
      </c>
      <c r="U46" s="253" t="str">
        <f>MID($AH$45,33,1)</f>
        <v/>
      </c>
      <c r="V46" s="253" t="str">
        <f>MID($AH$45,34,1)</f>
        <v/>
      </c>
      <c r="W46" s="253" t="str">
        <f>MID($AH$45,35,1)</f>
        <v/>
      </c>
      <c r="X46" s="253" t="str">
        <f>MID($AH$45,36,1)</f>
        <v/>
      </c>
      <c r="Y46" s="253" t="str">
        <f>MID($AH$45,37,1)</f>
        <v/>
      </c>
      <c r="Z46" s="253" t="str">
        <f>MID($AH$45,38,1)</f>
        <v/>
      </c>
      <c r="AA46" s="253" t="str">
        <f>MID($AH$45,39,1)</f>
        <v/>
      </c>
      <c r="AB46" s="254" t="str">
        <f>MID($AH$45,40,1)</f>
        <v/>
      </c>
      <c r="AC46" s="60"/>
      <c r="AD46" s="60"/>
      <c r="AE46" s="60"/>
      <c r="AF46" s="291"/>
      <c r="AG46" s="285"/>
      <c r="AH46" s="704"/>
      <c r="AI46" s="705"/>
      <c r="AJ46" s="705"/>
      <c r="AK46" s="705"/>
      <c r="AL46" s="705"/>
      <c r="AM46" s="705"/>
      <c r="AN46" s="705"/>
      <c r="AO46" s="705"/>
      <c r="AP46" s="705"/>
      <c r="AQ46" s="705"/>
      <c r="AR46" s="705"/>
      <c r="AS46" s="705"/>
      <c r="AT46" s="705"/>
      <c r="AU46" s="705"/>
      <c r="AV46" s="705"/>
      <c r="AW46" s="705"/>
      <c r="AX46" s="706"/>
      <c r="AY46" s="291"/>
      <c r="AZ46" s="289"/>
    </row>
    <row r="47" spans="1:93" ht="9.75" customHeight="1"/>
    <row r="48" spans="1:93" ht="17.25" customHeight="1">
      <c r="H48" s="18"/>
      <c r="I48" s="18"/>
      <c r="J48" s="18"/>
      <c r="K48" s="18"/>
      <c r="L48" s="18"/>
      <c r="M48" s="18"/>
      <c r="N48" s="18"/>
      <c r="O48" s="18"/>
      <c r="P48" s="18"/>
      <c r="Q48" s="18"/>
      <c r="R48" s="18"/>
      <c r="S48" s="18"/>
      <c r="T48" s="18"/>
      <c r="U48" s="18"/>
      <c r="V48" s="18"/>
      <c r="W48" s="18"/>
      <c r="X48" s="18"/>
      <c r="Y48" s="18"/>
      <c r="Z48" s="18"/>
      <c r="AA48" s="18"/>
    </row>
    <row r="49" spans="1:93" s="60" customFormat="1" ht="15.95" customHeight="1">
      <c r="AF49" s="291"/>
      <c r="AG49" s="291"/>
      <c r="AH49" s="291"/>
      <c r="AI49" s="291"/>
      <c r="AJ49" s="291"/>
      <c r="AK49" s="291"/>
      <c r="AL49" s="291"/>
      <c r="AM49" s="291"/>
      <c r="AN49" s="291"/>
      <c r="AO49" s="291"/>
      <c r="AP49" s="291"/>
      <c r="AQ49" s="291"/>
      <c r="AR49" s="291"/>
      <c r="AS49" s="291"/>
      <c r="AT49" s="291"/>
      <c r="AU49" s="291"/>
      <c r="AV49" s="291"/>
      <c r="AW49" s="291"/>
      <c r="AX49" s="291"/>
      <c r="AY49" s="291"/>
      <c r="AZ49" s="289"/>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73"/>
    </row>
    <row r="50" spans="1:93" s="60" customFormat="1" ht="15.95" customHeight="1">
      <c r="A50" s="18"/>
      <c r="H50" s="18"/>
      <c r="I50" s="18"/>
      <c r="J50" s="18"/>
      <c r="K50" s="18"/>
      <c r="L50" s="18"/>
      <c r="M50" s="18"/>
      <c r="N50" s="18"/>
      <c r="O50" s="18"/>
      <c r="P50" s="18"/>
      <c r="Q50" s="18"/>
      <c r="R50" s="18"/>
      <c r="S50" s="18"/>
      <c r="T50" s="18"/>
      <c r="U50" s="18"/>
      <c r="V50" s="18"/>
      <c r="W50" s="18"/>
      <c r="X50" s="18"/>
      <c r="Y50" s="18"/>
      <c r="Z50" s="18"/>
      <c r="AA50" s="18"/>
      <c r="AF50" s="291"/>
      <c r="AG50" s="291"/>
      <c r="AH50" s="291"/>
      <c r="AI50" s="291"/>
      <c r="AJ50" s="291"/>
      <c r="AK50" s="291"/>
      <c r="AL50" s="291"/>
      <c r="AM50" s="291"/>
      <c r="AN50" s="291"/>
      <c r="AO50" s="291"/>
      <c r="AP50" s="291"/>
      <c r="AQ50" s="291"/>
      <c r="AR50" s="291"/>
      <c r="AS50" s="291"/>
      <c r="AT50" s="291"/>
      <c r="AU50" s="291"/>
      <c r="AV50" s="291"/>
      <c r="AW50" s="291"/>
      <c r="AX50" s="291"/>
      <c r="AY50" s="291"/>
      <c r="AZ50" s="289"/>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73"/>
      <c r="CG50" s="73"/>
      <c r="CH50" s="73"/>
      <c r="CI50" s="73"/>
      <c r="CJ50" s="73"/>
      <c r="CK50" s="73"/>
      <c r="CL50" s="73"/>
      <c r="CM50" s="73"/>
      <c r="CN50" s="73"/>
      <c r="CO50" s="73"/>
    </row>
    <row r="51" spans="1:93" s="60" customFormat="1" ht="15.95" customHeight="1">
      <c r="H51" s="18"/>
      <c r="I51" s="18"/>
      <c r="J51" s="18"/>
      <c r="K51" s="18"/>
      <c r="L51" s="18"/>
      <c r="M51" s="18"/>
      <c r="N51" s="18"/>
      <c r="O51" s="18"/>
      <c r="P51" s="18"/>
      <c r="Q51" s="18"/>
      <c r="R51" s="18"/>
      <c r="S51" s="18"/>
      <c r="T51" s="18"/>
      <c r="U51" s="18"/>
      <c r="V51" s="18"/>
      <c r="W51" s="18"/>
      <c r="X51" s="18"/>
      <c r="Y51" s="18"/>
      <c r="Z51" s="18"/>
      <c r="AA51" s="18"/>
      <c r="AF51" s="291"/>
      <c r="AG51" s="291"/>
      <c r="AH51" s="291"/>
      <c r="AI51" s="291"/>
      <c r="AJ51" s="291"/>
      <c r="AK51" s="291"/>
      <c r="AL51" s="291"/>
      <c r="AM51" s="291"/>
      <c r="AN51" s="291"/>
      <c r="AO51" s="291"/>
      <c r="AP51" s="291"/>
      <c r="AQ51" s="291"/>
      <c r="AR51" s="291"/>
      <c r="AS51" s="291"/>
      <c r="AT51" s="291"/>
      <c r="AU51" s="291"/>
      <c r="AV51" s="291"/>
      <c r="AW51" s="291"/>
      <c r="AX51" s="291"/>
      <c r="AY51" s="291"/>
      <c r="AZ51" s="289"/>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c r="CD51" s="73"/>
      <c r="CE51" s="73"/>
      <c r="CF51" s="73"/>
      <c r="CG51" s="73"/>
      <c r="CH51" s="73"/>
      <c r="CI51" s="73"/>
      <c r="CJ51" s="73"/>
      <c r="CK51" s="73"/>
      <c r="CL51" s="73"/>
      <c r="CM51" s="73"/>
      <c r="CN51" s="73"/>
      <c r="CO51" s="73"/>
    </row>
    <row r="52" spans="1:93" s="60" customFormat="1" ht="15.95" customHeight="1">
      <c r="H52" s="18"/>
      <c r="I52" s="18"/>
      <c r="J52" s="18"/>
      <c r="K52" s="18"/>
      <c r="L52" s="18"/>
      <c r="M52" s="18"/>
      <c r="N52" s="18"/>
      <c r="O52" s="18"/>
      <c r="P52" s="18"/>
      <c r="Q52" s="18"/>
      <c r="R52" s="18"/>
      <c r="S52" s="18"/>
      <c r="T52" s="18"/>
      <c r="U52" s="18"/>
      <c r="V52" s="18"/>
      <c r="W52" s="18"/>
      <c r="X52" s="18"/>
      <c r="Y52" s="18"/>
      <c r="Z52" s="18"/>
      <c r="AA52" s="18"/>
      <c r="AF52" s="291"/>
      <c r="AG52" s="291"/>
      <c r="AH52" s="291"/>
      <c r="AI52" s="291"/>
      <c r="AJ52" s="291"/>
      <c r="AK52" s="291"/>
      <c r="AL52" s="291"/>
      <c r="AM52" s="291"/>
      <c r="AN52" s="291"/>
      <c r="AO52" s="291"/>
      <c r="AP52" s="291"/>
      <c r="AQ52" s="291"/>
      <c r="AR52" s="291"/>
      <c r="AS52" s="291"/>
      <c r="AT52" s="291"/>
      <c r="AU52" s="291"/>
      <c r="AV52" s="291"/>
      <c r="AW52" s="291"/>
      <c r="AX52" s="291"/>
      <c r="AY52" s="291"/>
      <c r="AZ52" s="289"/>
      <c r="BA52" s="73"/>
      <c r="BB52" s="73"/>
      <c r="BC52" s="73"/>
      <c r="BD52" s="73"/>
      <c r="BE52" s="73"/>
      <c r="BF52" s="73"/>
      <c r="BG52" s="73"/>
      <c r="BH52" s="73"/>
      <c r="BI52" s="73"/>
      <c r="BJ52" s="73"/>
      <c r="BK52" s="73"/>
      <c r="BL52" s="73"/>
      <c r="BM52" s="73"/>
      <c r="BN52" s="73"/>
      <c r="BO52" s="73"/>
      <c r="BP52" s="73"/>
      <c r="BQ52" s="73"/>
      <c r="BR52" s="73"/>
      <c r="BS52" s="73"/>
      <c r="BT52" s="73"/>
      <c r="BU52" s="73"/>
      <c r="BV52" s="73"/>
      <c r="BW52" s="73"/>
      <c r="BX52" s="73"/>
      <c r="BY52" s="73"/>
      <c r="BZ52" s="73"/>
      <c r="CA52" s="73"/>
      <c r="CB52" s="73"/>
      <c r="CC52" s="73"/>
      <c r="CD52" s="73"/>
      <c r="CE52" s="73"/>
      <c r="CF52" s="73"/>
      <c r="CG52" s="73"/>
      <c r="CH52" s="73"/>
      <c r="CI52" s="73"/>
      <c r="CJ52" s="73"/>
      <c r="CK52" s="73"/>
      <c r="CL52" s="73"/>
      <c r="CM52" s="73"/>
      <c r="CN52" s="73"/>
      <c r="CO52" s="73"/>
    </row>
    <row r="53" spans="1:93" s="60" customFormat="1" ht="15.95" customHeight="1">
      <c r="H53" s="18"/>
      <c r="I53" s="18"/>
      <c r="J53" s="18"/>
      <c r="K53" s="18"/>
      <c r="L53" s="18"/>
      <c r="M53" s="18"/>
      <c r="N53" s="18"/>
      <c r="O53" s="18"/>
      <c r="P53" s="18"/>
      <c r="Q53" s="18"/>
      <c r="R53" s="18"/>
      <c r="S53" s="18"/>
      <c r="T53" s="18"/>
      <c r="U53" s="18"/>
      <c r="V53" s="18"/>
      <c r="W53" s="18"/>
      <c r="X53" s="18"/>
      <c r="Y53" s="18"/>
      <c r="Z53" s="18"/>
      <c r="AA53" s="18"/>
      <c r="AD53" s="77"/>
      <c r="AF53" s="291"/>
      <c r="AG53" s="291"/>
      <c r="AH53" s="291"/>
      <c r="AI53" s="291"/>
      <c r="AJ53" s="291"/>
      <c r="AK53" s="291"/>
      <c r="AL53" s="291"/>
      <c r="AM53" s="291"/>
      <c r="AN53" s="291"/>
      <c r="AO53" s="291"/>
      <c r="AP53" s="291"/>
      <c r="AQ53" s="291"/>
      <c r="AR53" s="291"/>
      <c r="AS53" s="291"/>
      <c r="AT53" s="291"/>
      <c r="AU53" s="291"/>
      <c r="AV53" s="291"/>
      <c r="AW53" s="291"/>
      <c r="AX53" s="291"/>
      <c r="AY53" s="291"/>
      <c r="AZ53" s="289"/>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73"/>
    </row>
    <row r="54" spans="1:93" s="60" customFormat="1" ht="15.95" customHeight="1">
      <c r="D54" s="76"/>
      <c r="E54" s="76"/>
      <c r="F54" s="76"/>
      <c r="H54" s="18"/>
      <c r="I54" s="18"/>
      <c r="J54" s="18"/>
      <c r="K54" s="18"/>
      <c r="L54" s="18"/>
      <c r="M54" s="18"/>
      <c r="N54" s="18"/>
      <c r="O54" s="18"/>
      <c r="P54" s="18"/>
      <c r="Q54" s="18"/>
      <c r="R54" s="18"/>
      <c r="S54" s="18"/>
      <c r="T54" s="18"/>
      <c r="U54" s="18"/>
      <c r="V54" s="18"/>
      <c r="W54" s="18"/>
      <c r="X54" s="18"/>
      <c r="Y54" s="18"/>
      <c r="Z54" s="18"/>
      <c r="AA54" s="18"/>
      <c r="AD54" s="77"/>
      <c r="AF54" s="291"/>
      <c r="AG54" s="291"/>
      <c r="AH54" s="291"/>
      <c r="AI54" s="291"/>
      <c r="AJ54" s="291"/>
      <c r="AK54" s="291"/>
      <c r="AL54" s="291"/>
      <c r="AM54" s="291"/>
      <c r="AN54" s="291"/>
      <c r="AO54" s="291"/>
      <c r="AP54" s="291"/>
      <c r="AQ54" s="291"/>
      <c r="AR54" s="291"/>
      <c r="AS54" s="291"/>
      <c r="AT54" s="291"/>
      <c r="AU54" s="291"/>
      <c r="AV54" s="291"/>
      <c r="AW54" s="291"/>
      <c r="AX54" s="291"/>
      <c r="AY54" s="291"/>
      <c r="AZ54" s="289"/>
      <c r="BA54" s="73"/>
      <c r="BB54" s="73"/>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3"/>
      <c r="CC54" s="73"/>
      <c r="CD54" s="73"/>
      <c r="CE54" s="73"/>
      <c r="CF54" s="73"/>
      <c r="CG54" s="73"/>
      <c r="CH54" s="73"/>
      <c r="CI54" s="73"/>
      <c r="CJ54" s="73"/>
      <c r="CK54" s="73"/>
      <c r="CL54" s="73"/>
      <c r="CM54" s="73"/>
      <c r="CN54" s="73"/>
      <c r="CO54" s="73"/>
    </row>
    <row r="55" spans="1:93" s="60" customFormat="1" ht="15.95" customHeight="1">
      <c r="AF55" s="291"/>
      <c r="AG55" s="291"/>
      <c r="AH55" s="291"/>
      <c r="AI55" s="291"/>
      <c r="AJ55" s="291"/>
      <c r="AK55" s="291"/>
      <c r="AL55" s="291"/>
      <c r="AM55" s="291"/>
      <c r="AN55" s="291"/>
      <c r="AO55" s="291"/>
      <c r="AP55" s="291"/>
      <c r="AQ55" s="291"/>
      <c r="AR55" s="291"/>
      <c r="AS55" s="291"/>
      <c r="AT55" s="291"/>
      <c r="AU55" s="291"/>
      <c r="AV55" s="291"/>
      <c r="AW55" s="291"/>
      <c r="AX55" s="291"/>
      <c r="AY55" s="291"/>
      <c r="AZ55" s="289"/>
      <c r="BA55" s="73"/>
      <c r="BB55" s="73"/>
      <c r="BC55" s="73"/>
      <c r="BD55" s="73"/>
      <c r="BE55" s="73"/>
      <c r="BF55" s="73"/>
      <c r="BG55" s="73"/>
      <c r="BH55" s="73"/>
      <c r="BI55" s="73"/>
      <c r="BJ55" s="73"/>
      <c r="BK55" s="73"/>
      <c r="BL55" s="73"/>
      <c r="BM55" s="73"/>
      <c r="BN55" s="73"/>
      <c r="BO55" s="73"/>
      <c r="BP55" s="73"/>
      <c r="BQ55" s="73"/>
      <c r="BR55" s="73"/>
      <c r="BS55" s="73"/>
      <c r="BT55" s="73"/>
      <c r="BU55" s="73"/>
      <c r="BV55" s="73"/>
      <c r="BW55" s="73"/>
      <c r="BX55" s="73"/>
      <c r="BY55" s="73"/>
      <c r="BZ55" s="73"/>
      <c r="CA55" s="73"/>
      <c r="CB55" s="73"/>
      <c r="CC55" s="73"/>
      <c r="CD55" s="73"/>
      <c r="CE55" s="73"/>
      <c r="CF55" s="73"/>
      <c r="CG55" s="73"/>
      <c r="CH55" s="73"/>
      <c r="CI55" s="73"/>
      <c r="CJ55" s="73"/>
      <c r="CK55" s="73"/>
      <c r="CL55" s="73"/>
      <c r="CM55" s="73"/>
      <c r="CN55" s="73"/>
      <c r="CO55" s="73"/>
    </row>
    <row r="56" spans="1:93" s="60" customFormat="1" ht="15.95" customHeight="1">
      <c r="AF56" s="291"/>
      <c r="AG56" s="291"/>
      <c r="AH56" s="291"/>
      <c r="AI56" s="291"/>
      <c r="AJ56" s="291"/>
      <c r="AK56" s="291"/>
      <c r="AL56" s="291"/>
      <c r="AM56" s="291"/>
      <c r="AN56" s="291"/>
      <c r="AO56" s="291"/>
      <c r="AP56" s="291"/>
      <c r="AQ56" s="291"/>
      <c r="AR56" s="291"/>
      <c r="AS56" s="291"/>
      <c r="AT56" s="291"/>
      <c r="AU56" s="291"/>
      <c r="AV56" s="291"/>
      <c r="AW56" s="291"/>
      <c r="AX56" s="291"/>
      <c r="AY56" s="291"/>
      <c r="AZ56" s="289"/>
      <c r="BA56" s="73"/>
      <c r="BB56" s="73"/>
      <c r="BC56" s="73"/>
      <c r="BD56" s="73"/>
      <c r="BE56" s="73"/>
      <c r="BF56" s="73"/>
      <c r="BG56" s="73"/>
      <c r="BH56" s="73"/>
      <c r="BI56" s="73"/>
      <c r="BJ56" s="73"/>
      <c r="BK56" s="73"/>
      <c r="BL56" s="73"/>
      <c r="BM56" s="73"/>
      <c r="BN56" s="73"/>
      <c r="BO56" s="73"/>
      <c r="BP56" s="73"/>
      <c r="BQ56" s="73"/>
      <c r="BR56" s="73"/>
      <c r="BS56" s="73"/>
      <c r="BT56" s="73"/>
      <c r="BU56" s="73"/>
      <c r="BV56" s="73"/>
      <c r="BW56" s="73"/>
      <c r="BX56" s="73"/>
      <c r="BY56" s="73"/>
      <c r="BZ56" s="73"/>
      <c r="CA56" s="73"/>
      <c r="CB56" s="73"/>
      <c r="CC56" s="73"/>
      <c r="CD56" s="73"/>
      <c r="CE56" s="73"/>
      <c r="CF56" s="73"/>
      <c r="CG56" s="73"/>
      <c r="CH56" s="73"/>
      <c r="CI56" s="73"/>
      <c r="CJ56" s="73"/>
      <c r="CK56" s="73"/>
      <c r="CL56" s="73"/>
      <c r="CM56" s="73"/>
      <c r="CN56" s="73"/>
      <c r="CO56" s="73"/>
    </row>
    <row r="57" spans="1:93" s="60" customFormat="1" ht="15.95" customHeight="1">
      <c r="AB57" s="18"/>
      <c r="AC57" s="18"/>
      <c r="AD57" s="18"/>
      <c r="AF57" s="291"/>
      <c r="AG57" s="291"/>
      <c r="AH57" s="291"/>
      <c r="AI57" s="291"/>
      <c r="AJ57" s="291"/>
      <c r="AK57" s="291"/>
      <c r="AL57" s="291"/>
      <c r="AM57" s="291"/>
      <c r="AN57" s="291"/>
      <c r="AO57" s="291"/>
      <c r="AP57" s="291"/>
      <c r="AQ57" s="291"/>
      <c r="AR57" s="291"/>
      <c r="AS57" s="291"/>
      <c r="AT57" s="291"/>
      <c r="AU57" s="291"/>
      <c r="AV57" s="291"/>
      <c r="AW57" s="291"/>
      <c r="AX57" s="291"/>
      <c r="AY57" s="291"/>
      <c r="AZ57" s="289"/>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c r="BY57" s="73"/>
      <c r="BZ57" s="73"/>
      <c r="CA57" s="73"/>
      <c r="CB57" s="73"/>
      <c r="CC57" s="73"/>
      <c r="CD57" s="73"/>
      <c r="CE57" s="73"/>
      <c r="CF57" s="73"/>
      <c r="CG57" s="73"/>
      <c r="CH57" s="73"/>
      <c r="CI57" s="73"/>
      <c r="CJ57" s="73"/>
      <c r="CK57" s="73"/>
      <c r="CL57" s="73"/>
      <c r="CM57" s="73"/>
      <c r="CN57" s="73"/>
      <c r="CO57" s="73"/>
    </row>
    <row r="58" spans="1:93" s="60" customFormat="1" ht="15.95" customHeight="1">
      <c r="AB58" s="18"/>
      <c r="AC58" s="18"/>
      <c r="AD58" s="18"/>
      <c r="AF58" s="291"/>
      <c r="AG58" s="291"/>
      <c r="AH58" s="291"/>
      <c r="AI58" s="291"/>
      <c r="AJ58" s="291"/>
      <c r="AK58" s="291"/>
      <c r="AL58" s="291"/>
      <c r="AM58" s="291"/>
      <c r="AN58" s="291"/>
      <c r="AO58" s="291"/>
      <c r="AP58" s="291"/>
      <c r="AQ58" s="291"/>
      <c r="AR58" s="291"/>
      <c r="AS58" s="291"/>
      <c r="AT58" s="291"/>
      <c r="AU58" s="291"/>
      <c r="AV58" s="291"/>
      <c r="AW58" s="291"/>
      <c r="AX58" s="291"/>
      <c r="AY58" s="291"/>
      <c r="AZ58" s="289"/>
      <c r="BA58" s="73"/>
      <c r="BB58" s="73"/>
      <c r="BC58" s="73"/>
      <c r="BD58" s="73"/>
      <c r="BE58" s="73"/>
      <c r="BF58" s="73"/>
      <c r="BG58" s="73"/>
      <c r="BH58" s="73"/>
      <c r="BI58" s="73"/>
      <c r="BJ58" s="73"/>
      <c r="BK58" s="73"/>
      <c r="BL58" s="73"/>
      <c r="BM58" s="73"/>
      <c r="BN58" s="73"/>
      <c r="BO58" s="73"/>
      <c r="BP58" s="73"/>
      <c r="BQ58" s="73"/>
      <c r="BR58" s="73"/>
      <c r="BS58" s="73"/>
      <c r="BT58" s="73"/>
      <c r="BU58" s="73"/>
      <c r="BV58" s="73"/>
      <c r="BW58" s="73"/>
      <c r="BX58" s="73"/>
      <c r="BY58" s="73"/>
      <c r="BZ58" s="73"/>
      <c r="CA58" s="73"/>
      <c r="CB58" s="73"/>
      <c r="CC58" s="73"/>
      <c r="CD58" s="73"/>
      <c r="CE58" s="73"/>
      <c r="CF58" s="73"/>
      <c r="CG58" s="73"/>
      <c r="CH58" s="73"/>
      <c r="CI58" s="73"/>
      <c r="CJ58" s="73"/>
      <c r="CK58" s="73"/>
      <c r="CL58" s="73"/>
      <c r="CM58" s="73"/>
      <c r="CN58" s="73"/>
      <c r="CO58" s="73"/>
    </row>
    <row r="59" spans="1:93" s="60" customFormat="1" ht="15.95" customHeight="1">
      <c r="AF59" s="291"/>
      <c r="AG59" s="291"/>
      <c r="AH59" s="291"/>
      <c r="AI59" s="291"/>
      <c r="AJ59" s="291"/>
      <c r="AK59" s="291"/>
      <c r="AL59" s="291"/>
      <c r="AM59" s="291"/>
      <c r="AN59" s="291"/>
      <c r="AO59" s="291"/>
      <c r="AP59" s="291"/>
      <c r="AQ59" s="291"/>
      <c r="AR59" s="291"/>
      <c r="AS59" s="291"/>
      <c r="AT59" s="291"/>
      <c r="AU59" s="291"/>
      <c r="AV59" s="291"/>
      <c r="AW59" s="291"/>
      <c r="AX59" s="291"/>
      <c r="AY59" s="291"/>
      <c r="AZ59" s="289"/>
      <c r="BA59" s="73"/>
      <c r="BB59" s="73"/>
      <c r="BC59" s="73"/>
      <c r="BD59" s="73"/>
      <c r="BE59" s="73"/>
      <c r="BF59" s="73"/>
      <c r="BG59" s="73"/>
      <c r="BH59" s="73"/>
      <c r="BI59" s="73"/>
      <c r="BJ59" s="73"/>
      <c r="BK59" s="73"/>
      <c r="BL59" s="73"/>
      <c r="BM59" s="73"/>
      <c r="BN59" s="73"/>
      <c r="BO59" s="73"/>
      <c r="BP59" s="73"/>
      <c r="BQ59" s="73"/>
      <c r="BR59" s="73"/>
      <c r="BS59" s="73"/>
      <c r="BT59" s="73"/>
      <c r="BU59" s="73"/>
      <c r="BV59" s="73"/>
      <c r="BW59" s="73"/>
      <c r="BX59" s="73"/>
      <c r="BY59" s="73"/>
      <c r="BZ59" s="73"/>
      <c r="CA59" s="73"/>
      <c r="CB59" s="73"/>
      <c r="CC59" s="73"/>
      <c r="CD59" s="73"/>
      <c r="CE59" s="73"/>
      <c r="CF59" s="73"/>
      <c r="CG59" s="73"/>
      <c r="CH59" s="73"/>
      <c r="CI59" s="73"/>
      <c r="CJ59" s="73"/>
      <c r="CK59" s="73"/>
      <c r="CL59" s="73"/>
      <c r="CM59" s="73"/>
      <c r="CN59" s="73"/>
      <c r="CO59" s="73"/>
    </row>
    <row r="60" spans="1:93" s="60" customFormat="1" ht="15.95" customHeight="1">
      <c r="C60" s="78"/>
      <c r="J60" s="18"/>
      <c r="K60" s="18"/>
      <c r="N60" s="18"/>
      <c r="O60" s="18"/>
      <c r="P60" s="18"/>
      <c r="Q60" s="18"/>
      <c r="R60" s="18"/>
      <c r="S60" s="18"/>
      <c r="AF60" s="291"/>
      <c r="AG60" s="291"/>
      <c r="AH60" s="291"/>
      <c r="AI60" s="291"/>
      <c r="AJ60" s="291"/>
      <c r="AK60" s="291"/>
      <c r="AL60" s="291"/>
      <c r="AM60" s="291"/>
      <c r="AN60" s="291"/>
      <c r="AO60" s="291"/>
      <c r="AP60" s="291"/>
      <c r="AQ60" s="291"/>
      <c r="AR60" s="291"/>
      <c r="AS60" s="291"/>
      <c r="AT60" s="291"/>
      <c r="AU60" s="291"/>
      <c r="AV60" s="291"/>
      <c r="AW60" s="291"/>
      <c r="AX60" s="291"/>
      <c r="AY60" s="291"/>
      <c r="AZ60" s="289"/>
      <c r="BA60" s="73"/>
      <c r="BB60" s="73"/>
      <c r="BC60" s="73"/>
      <c r="BD60" s="73"/>
      <c r="BE60" s="73"/>
      <c r="BF60" s="73"/>
      <c r="BG60" s="73"/>
      <c r="BH60" s="73"/>
      <c r="BI60" s="73"/>
      <c r="BJ60" s="73"/>
      <c r="BK60" s="73"/>
      <c r="BL60" s="73"/>
      <c r="BM60" s="73"/>
      <c r="BN60" s="73"/>
      <c r="BO60" s="73"/>
      <c r="BP60" s="73"/>
      <c r="BQ60" s="73"/>
      <c r="BR60" s="73"/>
      <c r="BS60" s="73"/>
      <c r="BT60" s="73"/>
      <c r="BU60" s="73"/>
      <c r="BV60" s="73"/>
      <c r="BW60" s="73"/>
      <c r="BX60" s="73"/>
      <c r="BY60" s="73"/>
      <c r="BZ60" s="73"/>
      <c r="CA60" s="73"/>
      <c r="CB60" s="73"/>
      <c r="CC60" s="73"/>
      <c r="CD60" s="73"/>
      <c r="CE60" s="73"/>
      <c r="CF60" s="73"/>
      <c r="CG60" s="73"/>
      <c r="CH60" s="73"/>
      <c r="CI60" s="73"/>
      <c r="CJ60" s="73"/>
      <c r="CK60" s="73"/>
      <c r="CL60" s="73"/>
      <c r="CM60" s="73"/>
      <c r="CN60" s="73"/>
      <c r="CO60" s="73"/>
    </row>
    <row r="61" spans="1:93" s="60" customFormat="1" ht="15.95" customHeight="1">
      <c r="J61" s="18"/>
      <c r="K61" s="18"/>
      <c r="L61" s="18"/>
      <c r="M61" s="18"/>
      <c r="N61" s="18"/>
      <c r="O61" s="18"/>
      <c r="P61" s="18"/>
      <c r="Q61" s="18"/>
      <c r="R61" s="18"/>
      <c r="S61" s="18"/>
      <c r="AF61" s="291"/>
      <c r="AG61" s="291"/>
      <c r="AH61" s="291"/>
      <c r="AI61" s="291"/>
      <c r="AJ61" s="291"/>
      <c r="AK61" s="291"/>
      <c r="AL61" s="291"/>
      <c r="AM61" s="291"/>
      <c r="AN61" s="291"/>
      <c r="AO61" s="291"/>
      <c r="AP61" s="291"/>
      <c r="AQ61" s="291"/>
      <c r="AR61" s="291"/>
      <c r="AS61" s="291"/>
      <c r="AT61" s="291"/>
      <c r="AU61" s="291"/>
      <c r="AV61" s="291"/>
      <c r="AW61" s="291"/>
      <c r="AX61" s="291"/>
      <c r="AY61" s="291"/>
      <c r="AZ61" s="289"/>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c r="CC61" s="73"/>
      <c r="CD61" s="73"/>
      <c r="CE61" s="73"/>
      <c r="CF61" s="73"/>
      <c r="CG61" s="73"/>
      <c r="CH61" s="73"/>
      <c r="CI61" s="73"/>
      <c r="CJ61" s="73"/>
      <c r="CK61" s="73"/>
      <c r="CL61" s="73"/>
      <c r="CM61" s="73"/>
      <c r="CN61" s="73"/>
      <c r="CO61" s="73"/>
    </row>
    <row r="62" spans="1:93" s="60" customFormat="1" ht="15.95" customHeight="1">
      <c r="J62" s="18"/>
      <c r="K62" s="18"/>
      <c r="L62" s="18"/>
      <c r="M62" s="18"/>
      <c r="N62" s="18"/>
      <c r="O62" s="18"/>
      <c r="P62" s="18"/>
      <c r="Q62" s="18"/>
      <c r="R62" s="18"/>
      <c r="S62" s="18"/>
      <c r="AF62" s="291"/>
      <c r="AG62" s="291"/>
      <c r="AH62" s="291"/>
      <c r="AI62" s="291"/>
      <c r="AJ62" s="291"/>
      <c r="AK62" s="291"/>
      <c r="AL62" s="291"/>
      <c r="AM62" s="291"/>
      <c r="AN62" s="291"/>
      <c r="AO62" s="291"/>
      <c r="AP62" s="291"/>
      <c r="AQ62" s="291"/>
      <c r="AR62" s="291"/>
      <c r="AS62" s="291"/>
      <c r="AT62" s="291"/>
      <c r="AU62" s="291"/>
      <c r="AV62" s="291"/>
      <c r="AW62" s="291"/>
      <c r="AX62" s="291"/>
      <c r="AY62" s="291"/>
      <c r="AZ62" s="289"/>
      <c r="BA62" s="73"/>
      <c r="BB62" s="73"/>
      <c r="BC62" s="73"/>
      <c r="BD62" s="73"/>
      <c r="BE62" s="73"/>
      <c r="BF62" s="73"/>
      <c r="BG62" s="73"/>
      <c r="BH62" s="73"/>
      <c r="BI62" s="73"/>
      <c r="BJ62" s="73"/>
      <c r="BK62" s="73"/>
      <c r="BL62" s="73"/>
      <c r="BM62" s="73"/>
      <c r="BN62" s="73"/>
      <c r="BO62" s="73"/>
      <c r="BP62" s="73"/>
      <c r="BQ62" s="73"/>
      <c r="BR62" s="73"/>
      <c r="BS62" s="73"/>
      <c r="BT62" s="73"/>
      <c r="BU62" s="73"/>
      <c r="BV62" s="73"/>
      <c r="BW62" s="73"/>
      <c r="BX62" s="73"/>
      <c r="BY62" s="73"/>
      <c r="BZ62" s="73"/>
      <c r="CA62" s="73"/>
      <c r="CB62" s="73"/>
      <c r="CC62" s="73"/>
      <c r="CD62" s="73"/>
      <c r="CE62" s="73"/>
      <c r="CF62" s="73"/>
      <c r="CG62" s="73"/>
      <c r="CH62" s="73"/>
      <c r="CI62" s="73"/>
      <c r="CJ62" s="73"/>
      <c r="CK62" s="73"/>
      <c r="CL62" s="73"/>
      <c r="CM62" s="73"/>
      <c r="CN62" s="73"/>
      <c r="CO62" s="73"/>
    </row>
    <row r="63" spans="1:93" s="60" customFormat="1" ht="15.95" customHeight="1">
      <c r="A63" s="18"/>
      <c r="T63" s="77"/>
      <c r="AF63" s="291"/>
      <c r="AG63" s="291"/>
      <c r="AH63" s="291"/>
      <c r="AI63" s="291"/>
      <c r="AJ63" s="291"/>
      <c r="AK63" s="291"/>
      <c r="AL63" s="291"/>
      <c r="AM63" s="291"/>
      <c r="AN63" s="291"/>
      <c r="AO63" s="291"/>
      <c r="AP63" s="291"/>
      <c r="AQ63" s="291"/>
      <c r="AR63" s="291"/>
      <c r="AS63" s="291"/>
      <c r="AT63" s="291"/>
      <c r="AU63" s="291"/>
      <c r="AV63" s="291"/>
      <c r="AW63" s="291"/>
      <c r="AX63" s="291"/>
      <c r="AY63" s="291"/>
      <c r="AZ63" s="289"/>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row>
    <row r="64" spans="1:93" s="60" customFormat="1" ht="15.95" customHeight="1">
      <c r="AF64" s="291"/>
      <c r="AG64" s="291"/>
      <c r="AH64" s="291"/>
      <c r="AI64" s="291"/>
      <c r="AJ64" s="291"/>
      <c r="AK64" s="291"/>
      <c r="AL64" s="291"/>
      <c r="AM64" s="291"/>
      <c r="AN64" s="291"/>
      <c r="AO64" s="291"/>
      <c r="AP64" s="291"/>
      <c r="AQ64" s="291"/>
      <c r="AR64" s="291"/>
      <c r="AS64" s="291"/>
      <c r="AT64" s="291"/>
      <c r="AU64" s="291"/>
      <c r="AV64" s="291"/>
      <c r="AW64" s="291"/>
      <c r="AX64" s="291"/>
      <c r="AY64" s="291"/>
      <c r="AZ64" s="289"/>
      <c r="BA64" s="73"/>
      <c r="BB64" s="73"/>
      <c r="BC64" s="73"/>
      <c r="BD64" s="73"/>
      <c r="BE64" s="73"/>
      <c r="BF64" s="73"/>
      <c r="BG64" s="73"/>
      <c r="BH64" s="73"/>
      <c r="BI64" s="73"/>
      <c r="BJ64" s="73"/>
      <c r="BK64" s="73"/>
      <c r="BL64" s="73"/>
      <c r="BM64" s="73"/>
      <c r="BN64" s="73"/>
      <c r="BO64" s="73"/>
      <c r="BP64" s="73"/>
      <c r="BQ64" s="73"/>
      <c r="BR64" s="73"/>
      <c r="BS64" s="73"/>
      <c r="BT64" s="73"/>
      <c r="BU64" s="73"/>
      <c r="BV64" s="73"/>
      <c r="BW64" s="73"/>
      <c r="BX64" s="73"/>
      <c r="BY64" s="73"/>
      <c r="BZ64" s="73"/>
      <c r="CA64" s="73"/>
      <c r="CB64" s="73"/>
      <c r="CC64" s="73"/>
      <c r="CD64" s="73"/>
      <c r="CE64" s="73"/>
      <c r="CF64" s="73"/>
      <c r="CG64" s="73"/>
      <c r="CH64" s="73"/>
      <c r="CI64" s="73"/>
      <c r="CJ64" s="73"/>
      <c r="CK64" s="73"/>
      <c r="CL64" s="73"/>
      <c r="CM64" s="73"/>
      <c r="CN64" s="73"/>
      <c r="CO64" s="73"/>
    </row>
    <row r="65" spans="1:93" s="60" customFormat="1" ht="15.95" customHeight="1">
      <c r="AF65" s="291"/>
      <c r="AG65" s="291"/>
      <c r="AH65" s="291"/>
      <c r="AI65" s="291"/>
      <c r="AJ65" s="291"/>
      <c r="AK65" s="291"/>
      <c r="AL65" s="291"/>
      <c r="AM65" s="291"/>
      <c r="AN65" s="291"/>
      <c r="AO65" s="291"/>
      <c r="AP65" s="291"/>
      <c r="AQ65" s="291"/>
      <c r="AR65" s="291"/>
      <c r="AS65" s="291"/>
      <c r="AT65" s="291"/>
      <c r="AU65" s="291"/>
      <c r="AV65" s="291"/>
      <c r="AW65" s="291"/>
      <c r="AX65" s="291"/>
      <c r="AY65" s="291"/>
      <c r="AZ65" s="289"/>
      <c r="BA65" s="73"/>
      <c r="BB65" s="73"/>
      <c r="BC65" s="73"/>
      <c r="BD65" s="73"/>
      <c r="BE65" s="73"/>
      <c r="BF65" s="73"/>
      <c r="BG65" s="73"/>
      <c r="BH65" s="73"/>
      <c r="BI65" s="73"/>
      <c r="BJ65" s="73"/>
      <c r="BK65" s="73"/>
      <c r="BL65" s="73"/>
      <c r="BM65" s="73"/>
      <c r="BN65" s="73"/>
      <c r="BO65" s="73"/>
      <c r="BP65" s="73"/>
      <c r="BQ65" s="73"/>
      <c r="BR65" s="73"/>
      <c r="BS65" s="73"/>
      <c r="BT65" s="73"/>
      <c r="BU65" s="73"/>
      <c r="BV65" s="73"/>
      <c r="BW65" s="73"/>
      <c r="BX65" s="73"/>
      <c r="BY65" s="73"/>
      <c r="BZ65" s="73"/>
      <c r="CA65" s="73"/>
      <c r="CB65" s="73"/>
      <c r="CC65" s="73"/>
      <c r="CD65" s="73"/>
      <c r="CE65" s="73"/>
      <c r="CF65" s="73"/>
      <c r="CG65" s="73"/>
      <c r="CH65" s="73"/>
      <c r="CI65" s="73"/>
      <c r="CJ65" s="73"/>
      <c r="CK65" s="73"/>
      <c r="CL65" s="73"/>
      <c r="CM65" s="73"/>
      <c r="CN65" s="73"/>
      <c r="CO65" s="73"/>
    </row>
    <row r="66" spans="1:93" s="60" customFormat="1" ht="15.95" customHeight="1">
      <c r="H66" s="79"/>
      <c r="I66" s="79"/>
      <c r="J66" s="79"/>
      <c r="K66" s="79"/>
      <c r="L66" s="79"/>
      <c r="M66" s="79"/>
      <c r="N66" s="79"/>
      <c r="O66" s="79"/>
      <c r="P66" s="79"/>
      <c r="Q66" s="79"/>
      <c r="R66" s="79"/>
      <c r="S66" s="79"/>
      <c r="T66" s="79"/>
      <c r="U66" s="79"/>
      <c r="V66" s="79"/>
      <c r="W66" s="79"/>
      <c r="X66" s="79"/>
      <c r="Y66" s="79"/>
      <c r="Z66" s="79"/>
      <c r="AA66" s="79"/>
      <c r="AF66" s="291"/>
      <c r="AG66" s="291"/>
      <c r="AH66" s="291"/>
      <c r="AI66" s="291"/>
      <c r="AJ66" s="291"/>
      <c r="AK66" s="291"/>
      <c r="AL66" s="291"/>
      <c r="AM66" s="291"/>
      <c r="AN66" s="291"/>
      <c r="AO66" s="291"/>
      <c r="AP66" s="291"/>
      <c r="AQ66" s="291"/>
      <c r="AR66" s="291"/>
      <c r="AS66" s="291"/>
      <c r="AT66" s="291"/>
      <c r="AU66" s="291"/>
      <c r="AV66" s="291"/>
      <c r="AW66" s="291"/>
      <c r="AX66" s="291"/>
      <c r="AY66" s="291"/>
      <c r="AZ66" s="289"/>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c r="BY66" s="73"/>
      <c r="BZ66" s="73"/>
      <c r="CA66" s="73"/>
      <c r="CB66" s="73"/>
      <c r="CC66" s="73"/>
      <c r="CD66" s="73"/>
      <c r="CE66" s="73"/>
      <c r="CF66" s="73"/>
      <c r="CG66" s="73"/>
      <c r="CH66" s="73"/>
      <c r="CI66" s="73"/>
      <c r="CJ66" s="73"/>
      <c r="CK66" s="73"/>
      <c r="CL66" s="73"/>
      <c r="CM66" s="73"/>
      <c r="CN66" s="73"/>
      <c r="CO66" s="73"/>
    </row>
    <row r="67" spans="1:93" s="60" customFormat="1" ht="15.95" customHeight="1">
      <c r="H67" s="79"/>
      <c r="I67" s="79"/>
      <c r="J67" s="79"/>
      <c r="K67" s="79"/>
      <c r="L67" s="79"/>
      <c r="M67" s="79"/>
      <c r="N67" s="79"/>
      <c r="O67" s="79"/>
      <c r="P67" s="79"/>
      <c r="Q67" s="79"/>
      <c r="R67" s="79"/>
      <c r="S67" s="79"/>
      <c r="T67" s="79"/>
      <c r="U67" s="79"/>
      <c r="V67" s="79"/>
      <c r="W67" s="79"/>
      <c r="X67" s="79"/>
      <c r="Y67" s="79"/>
      <c r="Z67" s="79"/>
      <c r="AA67" s="79"/>
      <c r="AF67" s="291"/>
      <c r="AG67" s="291"/>
      <c r="AH67" s="291"/>
      <c r="AI67" s="291"/>
      <c r="AJ67" s="291"/>
      <c r="AK67" s="291"/>
      <c r="AL67" s="291"/>
      <c r="AM67" s="291"/>
      <c r="AN67" s="291"/>
      <c r="AO67" s="291"/>
      <c r="AP67" s="291"/>
      <c r="AQ67" s="291"/>
      <c r="AR67" s="291"/>
      <c r="AS67" s="291"/>
      <c r="AT67" s="291"/>
      <c r="AU67" s="291"/>
      <c r="AV67" s="291"/>
      <c r="AW67" s="291"/>
      <c r="AX67" s="291"/>
      <c r="AY67" s="291"/>
      <c r="AZ67" s="289"/>
      <c r="BA67" s="73"/>
      <c r="BB67" s="73"/>
      <c r="BC67" s="73"/>
      <c r="BD67" s="73"/>
      <c r="BE67" s="73"/>
      <c r="BF67" s="73"/>
      <c r="BG67" s="73"/>
      <c r="BH67" s="73"/>
      <c r="BI67" s="73"/>
      <c r="BJ67" s="73"/>
      <c r="BK67" s="73"/>
      <c r="BL67" s="73"/>
      <c r="BM67" s="73"/>
      <c r="BN67" s="73"/>
      <c r="BO67" s="73"/>
      <c r="BP67" s="73"/>
      <c r="BQ67" s="73"/>
      <c r="BR67" s="73"/>
      <c r="BS67" s="73"/>
      <c r="BT67" s="73"/>
      <c r="BU67" s="73"/>
      <c r="BV67" s="73"/>
      <c r="BW67" s="73"/>
      <c r="BX67" s="73"/>
      <c r="BY67" s="73"/>
      <c r="BZ67" s="73"/>
      <c r="CA67" s="73"/>
      <c r="CB67" s="73"/>
      <c r="CC67" s="73"/>
      <c r="CD67" s="73"/>
      <c r="CE67" s="73"/>
      <c r="CF67" s="73"/>
      <c r="CG67" s="73"/>
      <c r="CH67" s="73"/>
      <c r="CI67" s="73"/>
      <c r="CJ67" s="73"/>
      <c r="CK67" s="73"/>
      <c r="CL67" s="73"/>
      <c r="CM67" s="73"/>
      <c r="CN67" s="73"/>
      <c r="CO67" s="73"/>
    </row>
    <row r="68" spans="1:93" s="60" customFormat="1" ht="15.95" customHeight="1">
      <c r="AF68" s="291"/>
      <c r="AG68" s="291"/>
      <c r="AH68" s="291"/>
      <c r="AI68" s="291"/>
      <c r="AJ68" s="291"/>
      <c r="AK68" s="291"/>
      <c r="AL68" s="291"/>
      <c r="AM68" s="291"/>
      <c r="AN68" s="291"/>
      <c r="AO68" s="291"/>
      <c r="AP68" s="291"/>
      <c r="AQ68" s="291"/>
      <c r="AR68" s="291"/>
      <c r="AS68" s="291"/>
      <c r="AT68" s="291"/>
      <c r="AU68" s="291"/>
      <c r="AV68" s="291"/>
      <c r="AW68" s="291"/>
      <c r="AX68" s="291"/>
      <c r="AY68" s="291"/>
      <c r="AZ68" s="289"/>
      <c r="BA68" s="73"/>
      <c r="BB68" s="73"/>
      <c r="BC68" s="73"/>
      <c r="BD68" s="73"/>
      <c r="BE68" s="73"/>
      <c r="BF68" s="73"/>
      <c r="BG68" s="73"/>
      <c r="BH68" s="73"/>
      <c r="BI68" s="73"/>
      <c r="BJ68" s="73"/>
      <c r="BK68" s="73"/>
      <c r="BL68" s="73"/>
      <c r="BM68" s="73"/>
      <c r="BN68" s="73"/>
      <c r="BO68" s="73"/>
      <c r="BP68" s="73"/>
      <c r="BQ68" s="73"/>
      <c r="BR68" s="73"/>
      <c r="BS68" s="73"/>
      <c r="BT68" s="73"/>
      <c r="BU68" s="73"/>
      <c r="BV68" s="73"/>
      <c r="BW68" s="73"/>
      <c r="BX68" s="73"/>
      <c r="BY68" s="73"/>
      <c r="BZ68" s="73"/>
      <c r="CA68" s="73"/>
      <c r="CB68" s="73"/>
      <c r="CC68" s="73"/>
      <c r="CD68" s="73"/>
      <c r="CE68" s="73"/>
      <c r="CF68" s="73"/>
      <c r="CG68" s="73"/>
      <c r="CH68" s="73"/>
      <c r="CI68" s="73"/>
      <c r="CJ68" s="73"/>
      <c r="CK68" s="73"/>
      <c r="CL68" s="73"/>
      <c r="CM68" s="73"/>
      <c r="CN68" s="73"/>
      <c r="CO68" s="73"/>
    </row>
    <row r="69" spans="1:93" s="60" customFormat="1" ht="15.95" customHeight="1">
      <c r="AF69" s="291"/>
      <c r="AG69" s="291"/>
      <c r="AH69" s="291"/>
      <c r="AI69" s="291"/>
      <c r="AJ69" s="291"/>
      <c r="AK69" s="291"/>
      <c r="AL69" s="291"/>
      <c r="AM69" s="291"/>
      <c r="AN69" s="291"/>
      <c r="AO69" s="291"/>
      <c r="AP69" s="291"/>
      <c r="AQ69" s="291"/>
      <c r="AR69" s="291"/>
      <c r="AS69" s="291"/>
      <c r="AT69" s="291"/>
      <c r="AU69" s="291"/>
      <c r="AV69" s="291"/>
      <c r="AW69" s="291"/>
      <c r="AX69" s="291"/>
      <c r="AY69" s="291"/>
      <c r="AZ69" s="289"/>
      <c r="BA69" s="73"/>
      <c r="BB69" s="73"/>
      <c r="BC69" s="73"/>
      <c r="BD69" s="73"/>
      <c r="BE69" s="73"/>
      <c r="BF69" s="73"/>
      <c r="BG69" s="73"/>
      <c r="BH69" s="73"/>
      <c r="BI69" s="73"/>
      <c r="BJ69" s="73"/>
      <c r="BK69" s="73"/>
      <c r="BL69" s="73"/>
      <c r="BM69" s="73"/>
      <c r="BN69" s="73"/>
      <c r="BO69" s="73"/>
      <c r="BP69" s="73"/>
      <c r="BQ69" s="73"/>
      <c r="BR69" s="73"/>
      <c r="BS69" s="73"/>
      <c r="BT69" s="73"/>
      <c r="BU69" s="73"/>
      <c r="BV69" s="73"/>
      <c r="BW69" s="73"/>
      <c r="BX69" s="73"/>
      <c r="BY69" s="73"/>
      <c r="BZ69" s="73"/>
      <c r="CA69" s="73"/>
      <c r="CB69" s="73"/>
      <c r="CC69" s="73"/>
      <c r="CD69" s="73"/>
      <c r="CE69" s="73"/>
      <c r="CF69" s="73"/>
      <c r="CG69" s="73"/>
      <c r="CH69" s="73"/>
      <c r="CI69" s="73"/>
      <c r="CJ69" s="73"/>
      <c r="CK69" s="73"/>
      <c r="CL69" s="73"/>
      <c r="CM69" s="73"/>
      <c r="CN69" s="73"/>
      <c r="CO69" s="73"/>
    </row>
    <row r="70" spans="1:93" s="60" customFormat="1" ht="15.95" customHeight="1">
      <c r="A70" s="18"/>
      <c r="H70" s="18"/>
      <c r="I70" s="18"/>
      <c r="J70" s="18"/>
      <c r="K70" s="18"/>
      <c r="L70" s="18"/>
      <c r="M70" s="18"/>
      <c r="N70" s="18"/>
      <c r="O70" s="18"/>
      <c r="P70" s="18"/>
      <c r="Q70" s="18"/>
      <c r="R70" s="18"/>
      <c r="S70" s="18"/>
      <c r="T70" s="18"/>
      <c r="U70" s="18"/>
      <c r="V70" s="18"/>
      <c r="W70" s="18"/>
      <c r="X70" s="18"/>
      <c r="Y70" s="18"/>
      <c r="Z70" s="18"/>
      <c r="AA70" s="18"/>
      <c r="AF70" s="291"/>
      <c r="AG70" s="291"/>
      <c r="AH70" s="291"/>
      <c r="AI70" s="291"/>
      <c r="AJ70" s="291"/>
      <c r="AK70" s="291"/>
      <c r="AL70" s="291"/>
      <c r="AM70" s="291"/>
      <c r="AN70" s="291"/>
      <c r="AO70" s="291"/>
      <c r="AP70" s="291"/>
      <c r="AQ70" s="291"/>
      <c r="AR70" s="291"/>
      <c r="AS70" s="291"/>
      <c r="AT70" s="291"/>
      <c r="AU70" s="291"/>
      <c r="AV70" s="291"/>
      <c r="AW70" s="291"/>
      <c r="AX70" s="291"/>
      <c r="AY70" s="291"/>
      <c r="AZ70" s="289"/>
      <c r="BA70" s="73"/>
      <c r="BB70" s="73"/>
      <c r="BC70" s="73"/>
      <c r="BD70" s="73"/>
      <c r="BE70" s="73"/>
      <c r="BF70" s="73"/>
      <c r="BG70" s="73"/>
      <c r="BH70" s="73"/>
      <c r="BI70" s="73"/>
      <c r="BJ70" s="73"/>
      <c r="BK70" s="73"/>
      <c r="BL70" s="73"/>
      <c r="BM70" s="73"/>
      <c r="BN70" s="73"/>
      <c r="BO70" s="73"/>
      <c r="BP70" s="73"/>
      <c r="BQ70" s="73"/>
      <c r="BR70" s="73"/>
      <c r="BS70" s="73"/>
      <c r="BT70" s="73"/>
      <c r="BU70" s="73"/>
      <c r="BV70" s="73"/>
      <c r="BW70" s="73"/>
      <c r="BX70" s="73"/>
      <c r="BY70" s="73"/>
      <c r="BZ70" s="73"/>
      <c r="CA70" s="73"/>
      <c r="CB70" s="73"/>
      <c r="CC70" s="73"/>
      <c r="CD70" s="73"/>
      <c r="CE70" s="73"/>
      <c r="CF70" s="73"/>
      <c r="CG70" s="73"/>
      <c r="CH70" s="73"/>
      <c r="CI70" s="73"/>
      <c r="CJ70" s="73"/>
      <c r="CK70" s="73"/>
      <c r="CL70" s="73"/>
      <c r="CM70" s="73"/>
      <c r="CN70" s="73"/>
      <c r="CO70" s="73"/>
    </row>
    <row r="71" spans="1:93" s="60" customFormat="1" ht="15.95" customHeight="1">
      <c r="H71" s="18"/>
      <c r="I71" s="18"/>
      <c r="J71" s="18"/>
      <c r="K71" s="18"/>
      <c r="L71" s="18"/>
      <c r="M71" s="18"/>
      <c r="N71" s="18"/>
      <c r="O71" s="18"/>
      <c r="P71" s="18"/>
      <c r="Q71" s="18"/>
      <c r="R71" s="18"/>
      <c r="S71" s="18"/>
      <c r="T71" s="18"/>
      <c r="U71" s="18"/>
      <c r="V71" s="18"/>
      <c r="W71" s="18"/>
      <c r="X71" s="18"/>
      <c r="Y71" s="18"/>
      <c r="Z71" s="18"/>
      <c r="AA71" s="18"/>
      <c r="AF71" s="291"/>
      <c r="AG71" s="291"/>
      <c r="AH71" s="291"/>
      <c r="AI71" s="291"/>
      <c r="AJ71" s="291"/>
      <c r="AK71" s="291"/>
      <c r="AL71" s="291"/>
      <c r="AM71" s="291"/>
      <c r="AN71" s="291"/>
      <c r="AO71" s="291"/>
      <c r="AP71" s="291"/>
      <c r="AQ71" s="291"/>
      <c r="AR71" s="291"/>
      <c r="AS71" s="291"/>
      <c r="AT71" s="291"/>
      <c r="AU71" s="291"/>
      <c r="AV71" s="291"/>
      <c r="AW71" s="291"/>
      <c r="AX71" s="291"/>
      <c r="AY71" s="291"/>
      <c r="AZ71" s="289"/>
      <c r="BA71" s="73"/>
      <c r="BB71" s="73"/>
      <c r="BC71" s="73"/>
      <c r="BD71" s="73"/>
      <c r="BE71" s="73"/>
      <c r="BF71" s="73"/>
      <c r="BG71" s="73"/>
      <c r="BH71" s="73"/>
      <c r="BI71" s="73"/>
      <c r="BJ71" s="73"/>
      <c r="BK71" s="73"/>
      <c r="BL71" s="73"/>
      <c r="BM71" s="73"/>
      <c r="BN71" s="73"/>
      <c r="BO71" s="73"/>
      <c r="BP71" s="73"/>
      <c r="BQ71" s="73"/>
      <c r="BR71" s="73"/>
      <c r="BS71" s="73"/>
      <c r="BT71" s="73"/>
      <c r="BU71" s="73"/>
      <c r="BV71" s="73"/>
      <c r="BW71" s="73"/>
      <c r="BX71" s="73"/>
      <c r="BY71" s="73"/>
      <c r="BZ71" s="73"/>
      <c r="CA71" s="73"/>
      <c r="CB71" s="73"/>
      <c r="CC71" s="73"/>
      <c r="CD71" s="73"/>
      <c r="CE71" s="73"/>
      <c r="CF71" s="73"/>
      <c r="CG71" s="73"/>
      <c r="CH71" s="73"/>
      <c r="CI71" s="73"/>
      <c r="CJ71" s="73"/>
      <c r="CK71" s="73"/>
      <c r="CL71" s="73"/>
      <c r="CM71" s="73"/>
      <c r="CN71" s="73"/>
      <c r="CO71" s="73"/>
    </row>
    <row r="72" spans="1:93" s="60" customFormat="1" ht="15.95" customHeight="1">
      <c r="H72" s="18"/>
      <c r="I72" s="18"/>
      <c r="J72" s="18"/>
      <c r="K72" s="18"/>
      <c r="L72" s="18"/>
      <c r="M72" s="18"/>
      <c r="N72" s="18"/>
      <c r="O72" s="18"/>
      <c r="P72" s="18"/>
      <c r="Q72" s="18"/>
      <c r="R72" s="18"/>
      <c r="S72" s="18"/>
      <c r="T72" s="18"/>
      <c r="U72" s="18"/>
      <c r="V72" s="18"/>
      <c r="W72" s="18"/>
      <c r="X72" s="18"/>
      <c r="Y72" s="18"/>
      <c r="Z72" s="18"/>
      <c r="AA72" s="18"/>
      <c r="AF72" s="291"/>
      <c r="AG72" s="291"/>
      <c r="AH72" s="291"/>
      <c r="AI72" s="291"/>
      <c r="AJ72" s="291"/>
      <c r="AK72" s="291"/>
      <c r="AL72" s="291"/>
      <c r="AM72" s="291"/>
      <c r="AN72" s="291"/>
      <c r="AO72" s="291"/>
      <c r="AP72" s="291"/>
      <c r="AQ72" s="291"/>
      <c r="AR72" s="291"/>
      <c r="AS72" s="291"/>
      <c r="AT72" s="291"/>
      <c r="AU72" s="291"/>
      <c r="AV72" s="291"/>
      <c r="AW72" s="291"/>
      <c r="AX72" s="291"/>
      <c r="AY72" s="291"/>
      <c r="AZ72" s="289"/>
      <c r="BA72" s="73"/>
      <c r="BB72" s="73"/>
      <c r="BC72" s="73"/>
      <c r="BD72" s="73"/>
      <c r="BE72" s="73"/>
      <c r="BF72" s="73"/>
      <c r="BG72" s="73"/>
      <c r="BH72" s="73"/>
      <c r="BI72" s="73"/>
      <c r="BJ72" s="73"/>
      <c r="BK72" s="73"/>
      <c r="BL72" s="73"/>
      <c r="BM72" s="73"/>
      <c r="BN72" s="73"/>
      <c r="BO72" s="73"/>
      <c r="BP72" s="73"/>
      <c r="BQ72" s="73"/>
      <c r="BR72" s="73"/>
      <c r="BS72" s="73"/>
      <c r="BT72" s="73"/>
      <c r="BU72" s="73"/>
      <c r="BV72" s="73"/>
      <c r="BW72" s="73"/>
      <c r="BX72" s="73"/>
      <c r="BY72" s="73"/>
      <c r="BZ72" s="73"/>
      <c r="CA72" s="73"/>
      <c r="CB72" s="73"/>
      <c r="CC72" s="73"/>
      <c r="CD72" s="73"/>
      <c r="CE72" s="73"/>
      <c r="CF72" s="73"/>
      <c r="CG72" s="73"/>
      <c r="CH72" s="73"/>
      <c r="CI72" s="73"/>
      <c r="CJ72" s="73"/>
      <c r="CK72" s="73"/>
      <c r="CL72" s="73"/>
      <c r="CM72" s="73"/>
      <c r="CN72" s="73"/>
      <c r="CO72" s="73"/>
    </row>
    <row r="73" spans="1:93" s="60" customFormat="1" ht="15.95" customHeight="1">
      <c r="H73" s="18"/>
      <c r="I73" s="18"/>
      <c r="J73" s="18"/>
      <c r="K73" s="18"/>
      <c r="L73" s="18"/>
      <c r="M73" s="18"/>
      <c r="N73" s="18"/>
      <c r="O73" s="18"/>
      <c r="P73" s="18"/>
      <c r="Q73" s="18"/>
      <c r="R73" s="18"/>
      <c r="S73" s="18"/>
      <c r="T73" s="18"/>
      <c r="U73" s="18"/>
      <c r="V73" s="18"/>
      <c r="W73" s="18"/>
      <c r="X73" s="18"/>
      <c r="Y73" s="18"/>
      <c r="Z73" s="18"/>
      <c r="AA73" s="18"/>
      <c r="AD73" s="77"/>
      <c r="AF73" s="291"/>
      <c r="AG73" s="291"/>
      <c r="AH73" s="291"/>
      <c r="AI73" s="291"/>
      <c r="AJ73" s="291"/>
      <c r="AK73" s="291"/>
      <c r="AL73" s="291"/>
      <c r="AM73" s="291"/>
      <c r="AN73" s="291"/>
      <c r="AO73" s="291"/>
      <c r="AP73" s="291"/>
      <c r="AQ73" s="291"/>
      <c r="AR73" s="291"/>
      <c r="AS73" s="291"/>
      <c r="AT73" s="291"/>
      <c r="AU73" s="291"/>
      <c r="AV73" s="291"/>
      <c r="AW73" s="291"/>
      <c r="AX73" s="291"/>
      <c r="AY73" s="291"/>
      <c r="AZ73" s="289"/>
      <c r="BA73" s="73"/>
      <c r="BB73" s="73"/>
      <c r="BC73" s="73"/>
      <c r="BD73" s="73"/>
      <c r="BE73" s="73"/>
      <c r="BF73" s="73"/>
      <c r="BG73" s="73"/>
      <c r="BH73" s="73"/>
      <c r="BI73" s="73"/>
      <c r="BJ73" s="73"/>
      <c r="BK73" s="73"/>
      <c r="BL73" s="73"/>
      <c r="BM73" s="73"/>
      <c r="BN73" s="73"/>
      <c r="BO73" s="73"/>
      <c r="BP73" s="73"/>
      <c r="BQ73" s="73"/>
      <c r="BR73" s="73"/>
      <c r="BS73" s="73"/>
      <c r="BT73" s="73"/>
      <c r="BU73" s="73"/>
      <c r="BV73" s="73"/>
      <c r="BW73" s="73"/>
      <c r="BX73" s="73"/>
      <c r="BY73" s="73"/>
      <c r="BZ73" s="73"/>
      <c r="CA73" s="73"/>
      <c r="CB73" s="73"/>
      <c r="CC73" s="73"/>
      <c r="CD73" s="73"/>
      <c r="CE73" s="73"/>
      <c r="CF73" s="73"/>
      <c r="CG73" s="73"/>
      <c r="CH73" s="73"/>
      <c r="CI73" s="73"/>
      <c r="CJ73" s="73"/>
      <c r="CK73" s="73"/>
      <c r="CL73" s="73"/>
      <c r="CM73" s="73"/>
      <c r="CN73" s="73"/>
      <c r="CO73" s="73"/>
    </row>
    <row r="74" spans="1:93" s="60" customFormat="1" ht="15.95" customHeight="1">
      <c r="AF74" s="291"/>
      <c r="AG74" s="291"/>
      <c r="AH74" s="291"/>
      <c r="AI74" s="291"/>
      <c r="AJ74" s="291"/>
      <c r="AK74" s="291"/>
      <c r="AL74" s="291"/>
      <c r="AM74" s="291"/>
      <c r="AN74" s="291"/>
      <c r="AO74" s="291"/>
      <c r="AP74" s="291"/>
      <c r="AQ74" s="291"/>
      <c r="AR74" s="291"/>
      <c r="AS74" s="291"/>
      <c r="AT74" s="291"/>
      <c r="AU74" s="291"/>
      <c r="AV74" s="291"/>
      <c r="AW74" s="291"/>
      <c r="AX74" s="291"/>
      <c r="AY74" s="291"/>
      <c r="AZ74" s="289"/>
      <c r="BA74" s="73"/>
      <c r="BB74" s="73"/>
      <c r="BC74" s="73"/>
      <c r="BD74" s="73"/>
      <c r="BE74" s="73"/>
      <c r="BF74" s="73"/>
      <c r="BG74" s="73"/>
      <c r="BH74" s="73"/>
      <c r="BI74" s="73"/>
      <c r="BJ74" s="73"/>
      <c r="BK74" s="73"/>
      <c r="BL74" s="73"/>
      <c r="BM74" s="73"/>
      <c r="BN74" s="73"/>
      <c r="BO74" s="73"/>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73"/>
      <c r="CN74" s="73"/>
      <c r="CO74" s="73"/>
    </row>
    <row r="75" spans="1:93" s="60" customFormat="1" ht="15.95" customHeight="1">
      <c r="AF75" s="291"/>
      <c r="AG75" s="291"/>
      <c r="AH75" s="291"/>
      <c r="AI75" s="291"/>
      <c r="AJ75" s="291"/>
      <c r="AK75" s="291"/>
      <c r="AL75" s="291"/>
      <c r="AM75" s="291"/>
      <c r="AN75" s="291"/>
      <c r="AO75" s="291"/>
      <c r="AP75" s="291"/>
      <c r="AQ75" s="291"/>
      <c r="AR75" s="291"/>
      <c r="AS75" s="291"/>
      <c r="AT75" s="291"/>
      <c r="AU75" s="291"/>
      <c r="AV75" s="291"/>
      <c r="AW75" s="291"/>
      <c r="AX75" s="291"/>
      <c r="AY75" s="291"/>
      <c r="AZ75" s="289"/>
      <c r="BA75" s="73"/>
      <c r="BB75" s="73"/>
      <c r="BC75" s="73"/>
      <c r="BD75" s="73"/>
      <c r="BE75" s="73"/>
      <c r="BF75" s="73"/>
      <c r="BG75" s="73"/>
      <c r="BH75" s="73"/>
      <c r="BI75" s="73"/>
      <c r="BJ75" s="73"/>
      <c r="BK75" s="73"/>
      <c r="BL75" s="73"/>
      <c r="BM75" s="73"/>
      <c r="BN75" s="73"/>
      <c r="BO75" s="73"/>
      <c r="BP75" s="73"/>
      <c r="BQ75" s="73"/>
      <c r="BR75" s="73"/>
      <c r="BS75" s="73"/>
      <c r="BT75" s="73"/>
      <c r="BU75" s="73"/>
      <c r="BV75" s="73"/>
      <c r="BW75" s="73"/>
      <c r="BX75" s="73"/>
      <c r="BY75" s="73"/>
      <c r="BZ75" s="73"/>
      <c r="CA75" s="73"/>
      <c r="CB75" s="73"/>
      <c r="CC75" s="73"/>
      <c r="CD75" s="73"/>
      <c r="CE75" s="73"/>
      <c r="CF75" s="73"/>
      <c r="CG75" s="73"/>
      <c r="CH75" s="73"/>
      <c r="CI75" s="73"/>
      <c r="CJ75" s="73"/>
      <c r="CK75" s="73"/>
      <c r="CL75" s="73"/>
      <c r="CM75" s="73"/>
      <c r="CN75" s="73"/>
      <c r="CO75" s="73"/>
    </row>
    <row r="76" spans="1:93" s="60" customFormat="1" ht="15.95" customHeight="1">
      <c r="AF76" s="291"/>
      <c r="AG76" s="291"/>
      <c r="AH76" s="291"/>
      <c r="AI76" s="291"/>
      <c r="AJ76" s="291"/>
      <c r="AK76" s="291"/>
      <c r="AL76" s="291"/>
      <c r="AM76" s="291"/>
      <c r="AN76" s="291"/>
      <c r="AO76" s="291"/>
      <c r="AP76" s="291"/>
      <c r="AQ76" s="291"/>
      <c r="AR76" s="291"/>
      <c r="AS76" s="291"/>
      <c r="AT76" s="291"/>
      <c r="AU76" s="291"/>
      <c r="AV76" s="291"/>
      <c r="AW76" s="291"/>
      <c r="AX76" s="291"/>
      <c r="AY76" s="291"/>
      <c r="AZ76" s="289"/>
      <c r="BA76" s="73"/>
      <c r="BB76" s="73"/>
      <c r="BC76" s="73"/>
      <c r="BD76" s="73"/>
      <c r="BE76" s="73"/>
      <c r="BF76" s="73"/>
      <c r="BG76" s="73"/>
      <c r="BH76" s="73"/>
      <c r="BI76" s="73"/>
      <c r="BJ76" s="73"/>
      <c r="BK76" s="73"/>
      <c r="BL76" s="73"/>
      <c r="BM76" s="73"/>
      <c r="BN76" s="73"/>
      <c r="BO76" s="73"/>
      <c r="BP76" s="73"/>
      <c r="BQ76" s="73"/>
      <c r="BR76" s="73"/>
      <c r="BS76" s="73"/>
      <c r="BT76" s="73"/>
      <c r="BU76" s="73"/>
      <c r="BV76" s="73"/>
      <c r="BW76" s="73"/>
      <c r="BX76" s="73"/>
      <c r="BY76" s="73"/>
      <c r="BZ76" s="73"/>
      <c r="CA76" s="73"/>
      <c r="CB76" s="73"/>
      <c r="CC76" s="73"/>
      <c r="CD76" s="73"/>
      <c r="CE76" s="73"/>
      <c r="CF76" s="73"/>
      <c r="CG76" s="73"/>
      <c r="CH76" s="73"/>
      <c r="CI76" s="73"/>
      <c r="CJ76" s="73"/>
      <c r="CK76" s="73"/>
      <c r="CL76" s="73"/>
      <c r="CM76" s="73"/>
      <c r="CN76" s="73"/>
      <c r="CO76" s="73"/>
    </row>
    <row r="77" spans="1:93" s="60" customFormat="1" ht="15.95" customHeight="1">
      <c r="A77" s="18"/>
      <c r="H77" s="18"/>
      <c r="I77" s="18"/>
      <c r="J77" s="18"/>
      <c r="K77" s="18"/>
      <c r="L77" s="18"/>
      <c r="M77" s="18"/>
      <c r="N77" s="18"/>
      <c r="O77" s="18"/>
      <c r="P77" s="18"/>
      <c r="Q77" s="18"/>
      <c r="R77" s="18"/>
      <c r="S77" s="18"/>
      <c r="T77" s="18"/>
      <c r="U77" s="18"/>
      <c r="V77" s="18"/>
      <c r="W77" s="18"/>
      <c r="X77" s="18"/>
      <c r="Y77" s="18"/>
      <c r="Z77" s="18"/>
      <c r="AA77" s="18"/>
      <c r="AF77" s="291"/>
      <c r="AG77" s="291"/>
      <c r="AH77" s="291"/>
      <c r="AI77" s="291"/>
      <c r="AJ77" s="291"/>
      <c r="AK77" s="291"/>
      <c r="AL77" s="291"/>
      <c r="AM77" s="291"/>
      <c r="AN77" s="291"/>
      <c r="AO77" s="291"/>
      <c r="AP77" s="291"/>
      <c r="AQ77" s="291"/>
      <c r="AR77" s="291"/>
      <c r="AS77" s="291"/>
      <c r="AT77" s="291"/>
      <c r="AU77" s="291"/>
      <c r="AV77" s="291"/>
      <c r="AW77" s="291"/>
      <c r="AX77" s="291"/>
      <c r="AY77" s="291"/>
      <c r="AZ77" s="289"/>
      <c r="BA77" s="73"/>
      <c r="BB77" s="73"/>
      <c r="BC77" s="73"/>
      <c r="BD77" s="73"/>
      <c r="BE77" s="73"/>
      <c r="BF77" s="73"/>
      <c r="BG77" s="73"/>
      <c r="BH77" s="73"/>
      <c r="BI77" s="73"/>
      <c r="BJ77" s="73"/>
      <c r="BK77" s="73"/>
      <c r="BL77" s="73"/>
      <c r="BM77" s="73"/>
      <c r="BN77" s="73"/>
      <c r="BO77" s="73"/>
      <c r="BP77" s="73"/>
      <c r="BQ77" s="73"/>
      <c r="BR77" s="73"/>
      <c r="BS77" s="73"/>
      <c r="BT77" s="73"/>
      <c r="BU77" s="73"/>
      <c r="BV77" s="73"/>
      <c r="BW77" s="73"/>
      <c r="BX77" s="73"/>
      <c r="BY77" s="73"/>
      <c r="BZ77" s="73"/>
      <c r="CA77" s="73"/>
      <c r="CB77" s="73"/>
      <c r="CC77" s="73"/>
      <c r="CD77" s="73"/>
      <c r="CE77" s="73"/>
      <c r="CF77" s="73"/>
      <c r="CG77" s="73"/>
      <c r="CH77" s="73"/>
      <c r="CI77" s="73"/>
      <c r="CJ77" s="73"/>
      <c r="CK77" s="73"/>
      <c r="CL77" s="73"/>
      <c r="CM77" s="73"/>
      <c r="CN77" s="73"/>
      <c r="CO77" s="73"/>
    </row>
    <row r="78" spans="1:93" s="60" customFormat="1" ht="15.95" customHeight="1">
      <c r="H78" s="18"/>
      <c r="I78" s="18"/>
      <c r="J78" s="18"/>
      <c r="K78" s="18"/>
      <c r="L78" s="18"/>
      <c r="M78" s="18"/>
      <c r="N78" s="18"/>
      <c r="O78" s="18"/>
      <c r="P78" s="18"/>
      <c r="Q78" s="18"/>
      <c r="R78" s="18"/>
      <c r="S78" s="18"/>
      <c r="T78" s="18"/>
      <c r="U78" s="18"/>
      <c r="V78" s="18"/>
      <c r="W78" s="18"/>
      <c r="X78" s="18"/>
      <c r="Y78" s="18"/>
      <c r="Z78" s="18"/>
      <c r="AA78" s="18"/>
      <c r="AF78" s="291"/>
      <c r="AG78" s="291"/>
      <c r="AH78" s="291"/>
      <c r="AI78" s="291"/>
      <c r="AJ78" s="291"/>
      <c r="AK78" s="291"/>
      <c r="AL78" s="291"/>
      <c r="AM78" s="291"/>
      <c r="AN78" s="291"/>
      <c r="AO78" s="291"/>
      <c r="AP78" s="291"/>
      <c r="AQ78" s="291"/>
      <c r="AR78" s="291"/>
      <c r="AS78" s="291"/>
      <c r="AT78" s="291"/>
      <c r="AU78" s="291"/>
      <c r="AV78" s="291"/>
      <c r="AW78" s="291"/>
      <c r="AX78" s="291"/>
      <c r="AY78" s="291"/>
      <c r="AZ78" s="289"/>
      <c r="BA78" s="73"/>
      <c r="BB78" s="73"/>
      <c r="BC78" s="73"/>
      <c r="BD78" s="73"/>
      <c r="BE78" s="73"/>
      <c r="BF78" s="73"/>
      <c r="BG78" s="73"/>
      <c r="BH78" s="73"/>
      <c r="BI78" s="73"/>
      <c r="BJ78" s="73"/>
      <c r="BK78" s="73"/>
      <c r="BL78" s="73"/>
      <c r="BM78" s="73"/>
      <c r="BN78" s="73"/>
      <c r="BO78" s="73"/>
      <c r="BP78" s="73"/>
      <c r="BQ78" s="73"/>
      <c r="BR78" s="73"/>
      <c r="BS78" s="73"/>
      <c r="BT78" s="73"/>
      <c r="BU78" s="73"/>
      <c r="BV78" s="73"/>
      <c r="BW78" s="73"/>
      <c r="BX78" s="73"/>
      <c r="BY78" s="73"/>
      <c r="BZ78" s="73"/>
      <c r="CA78" s="73"/>
      <c r="CB78" s="73"/>
      <c r="CC78" s="73"/>
      <c r="CD78" s="73"/>
      <c r="CE78" s="73"/>
      <c r="CF78" s="73"/>
      <c r="CG78" s="73"/>
      <c r="CH78" s="73"/>
      <c r="CI78" s="73"/>
      <c r="CJ78" s="73"/>
      <c r="CK78" s="73"/>
      <c r="CL78" s="73"/>
      <c r="CM78" s="73"/>
      <c r="CN78" s="73"/>
      <c r="CO78" s="73"/>
    </row>
    <row r="79" spans="1:93" s="60" customFormat="1" ht="15.95" customHeight="1">
      <c r="H79" s="18"/>
      <c r="I79" s="18"/>
      <c r="J79" s="18"/>
      <c r="K79" s="18"/>
      <c r="L79" s="18"/>
      <c r="M79" s="18"/>
      <c r="N79" s="18"/>
      <c r="O79" s="18"/>
      <c r="P79" s="18"/>
      <c r="Q79" s="18"/>
      <c r="R79" s="18"/>
      <c r="S79" s="18"/>
      <c r="T79" s="18"/>
      <c r="U79" s="18"/>
      <c r="V79" s="18"/>
      <c r="W79" s="18"/>
      <c r="X79" s="18"/>
      <c r="Y79" s="18"/>
      <c r="Z79" s="18"/>
      <c r="AA79" s="18"/>
      <c r="AF79" s="291"/>
      <c r="AG79" s="291"/>
      <c r="AH79" s="291"/>
      <c r="AI79" s="291"/>
      <c r="AJ79" s="291"/>
      <c r="AK79" s="291"/>
      <c r="AL79" s="291"/>
      <c r="AM79" s="291"/>
      <c r="AN79" s="291"/>
      <c r="AO79" s="291"/>
      <c r="AP79" s="291"/>
      <c r="AQ79" s="291"/>
      <c r="AR79" s="291"/>
      <c r="AS79" s="291"/>
      <c r="AT79" s="291"/>
      <c r="AU79" s="291"/>
      <c r="AV79" s="291"/>
      <c r="AW79" s="291"/>
      <c r="AX79" s="291"/>
      <c r="AY79" s="291"/>
      <c r="AZ79" s="289"/>
      <c r="BA79" s="73"/>
      <c r="BB79" s="73"/>
      <c r="BC79" s="73"/>
      <c r="BD79" s="73"/>
      <c r="BE79" s="73"/>
      <c r="BF79" s="73"/>
      <c r="BG79" s="73"/>
      <c r="BH79" s="73"/>
      <c r="BI79" s="73"/>
      <c r="BJ79" s="73"/>
      <c r="BK79" s="73"/>
      <c r="BL79" s="73"/>
      <c r="BM79" s="73"/>
      <c r="BN79" s="73"/>
      <c r="BO79" s="73"/>
      <c r="BP79" s="73"/>
      <c r="BQ79" s="73"/>
      <c r="BR79" s="73"/>
      <c r="BS79" s="73"/>
      <c r="BT79" s="73"/>
      <c r="BU79" s="73"/>
      <c r="BV79" s="73"/>
      <c r="BW79" s="73"/>
      <c r="BX79" s="73"/>
      <c r="BY79" s="73"/>
      <c r="BZ79" s="73"/>
      <c r="CA79" s="73"/>
      <c r="CB79" s="73"/>
      <c r="CC79" s="73"/>
      <c r="CD79" s="73"/>
      <c r="CE79" s="73"/>
      <c r="CF79" s="73"/>
      <c r="CG79" s="73"/>
      <c r="CH79" s="73"/>
      <c r="CI79" s="73"/>
      <c r="CJ79" s="73"/>
      <c r="CK79" s="73"/>
      <c r="CL79" s="73"/>
      <c r="CM79" s="73"/>
      <c r="CN79" s="73"/>
      <c r="CO79" s="73"/>
    </row>
    <row r="80" spans="1:93" s="60" customFormat="1" ht="15.95" customHeight="1">
      <c r="H80" s="18"/>
      <c r="I80" s="18"/>
      <c r="J80" s="18"/>
      <c r="K80" s="18"/>
      <c r="L80" s="18"/>
      <c r="M80" s="18"/>
      <c r="N80" s="18"/>
      <c r="O80" s="18"/>
      <c r="P80" s="18"/>
      <c r="Q80" s="18"/>
      <c r="R80" s="18"/>
      <c r="S80" s="18"/>
      <c r="T80" s="18"/>
      <c r="U80" s="18"/>
      <c r="V80" s="18"/>
      <c r="W80" s="18"/>
      <c r="X80" s="18"/>
      <c r="Y80" s="18"/>
      <c r="Z80" s="18"/>
      <c r="AA80" s="18"/>
      <c r="AD80" s="77"/>
      <c r="AF80" s="291"/>
      <c r="AG80" s="291"/>
      <c r="AH80" s="291"/>
      <c r="AI80" s="291"/>
      <c r="AJ80" s="291"/>
      <c r="AK80" s="291"/>
      <c r="AL80" s="291"/>
      <c r="AM80" s="291"/>
      <c r="AN80" s="291"/>
      <c r="AO80" s="291"/>
      <c r="AP80" s="291"/>
      <c r="AQ80" s="291"/>
      <c r="AR80" s="291"/>
      <c r="AS80" s="291"/>
      <c r="AT80" s="291"/>
      <c r="AU80" s="291"/>
      <c r="AV80" s="291"/>
      <c r="AW80" s="291"/>
      <c r="AX80" s="291"/>
      <c r="AY80" s="291"/>
      <c r="AZ80" s="289"/>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c r="BY80" s="73"/>
      <c r="BZ80" s="73"/>
      <c r="CA80" s="73"/>
      <c r="CB80" s="73"/>
      <c r="CC80" s="73"/>
      <c r="CD80" s="73"/>
      <c r="CE80" s="73"/>
      <c r="CF80" s="73"/>
      <c r="CG80" s="73"/>
      <c r="CH80" s="73"/>
      <c r="CI80" s="73"/>
      <c r="CJ80" s="73"/>
      <c r="CK80" s="73"/>
      <c r="CL80" s="73"/>
      <c r="CM80" s="73"/>
      <c r="CN80" s="73"/>
      <c r="CO80" s="73"/>
    </row>
    <row r="81" spans="1:93" s="60" customFormat="1" ht="15.95" customHeight="1">
      <c r="AF81" s="291"/>
      <c r="AG81" s="291"/>
      <c r="AH81" s="291"/>
      <c r="AI81" s="291"/>
      <c r="AJ81" s="291"/>
      <c r="AK81" s="291"/>
      <c r="AL81" s="291"/>
      <c r="AM81" s="291"/>
      <c r="AN81" s="291"/>
      <c r="AO81" s="291"/>
      <c r="AP81" s="291"/>
      <c r="AQ81" s="291"/>
      <c r="AR81" s="291"/>
      <c r="AS81" s="291"/>
      <c r="AT81" s="291"/>
      <c r="AU81" s="291"/>
      <c r="AV81" s="291"/>
      <c r="AW81" s="291"/>
      <c r="AX81" s="291"/>
      <c r="AY81" s="291"/>
      <c r="AZ81" s="289"/>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c r="CB81" s="73"/>
      <c r="CC81" s="73"/>
      <c r="CD81" s="73"/>
      <c r="CE81" s="73"/>
      <c r="CF81" s="73"/>
      <c r="CG81" s="73"/>
      <c r="CH81" s="73"/>
      <c r="CI81" s="73"/>
      <c r="CJ81" s="73"/>
      <c r="CK81" s="73"/>
      <c r="CL81" s="73"/>
      <c r="CM81" s="73"/>
      <c r="CN81" s="73"/>
      <c r="CO81" s="73"/>
    </row>
    <row r="82" spans="1:93" s="60" customFormat="1" ht="15.95" customHeight="1">
      <c r="AF82" s="291"/>
      <c r="AG82" s="291"/>
      <c r="AH82" s="291"/>
      <c r="AI82" s="291"/>
      <c r="AJ82" s="291"/>
      <c r="AK82" s="291"/>
      <c r="AL82" s="291"/>
      <c r="AM82" s="291"/>
      <c r="AN82" s="291"/>
      <c r="AO82" s="291"/>
      <c r="AP82" s="291"/>
      <c r="AQ82" s="291"/>
      <c r="AR82" s="291"/>
      <c r="AS82" s="291"/>
      <c r="AT82" s="291"/>
      <c r="AU82" s="291"/>
      <c r="AV82" s="291"/>
      <c r="AW82" s="291"/>
      <c r="AX82" s="291"/>
      <c r="AY82" s="291"/>
      <c r="AZ82" s="289"/>
      <c r="BA82" s="73"/>
      <c r="BB82" s="73"/>
      <c r="BC82" s="73"/>
      <c r="BD82" s="73"/>
      <c r="BE82" s="73"/>
      <c r="BF82" s="73"/>
      <c r="BG82" s="73"/>
      <c r="BH82" s="73"/>
      <c r="BI82" s="73"/>
      <c r="BJ82" s="73"/>
      <c r="BK82" s="73"/>
      <c r="BL82" s="73"/>
      <c r="BM82" s="73"/>
      <c r="BN82" s="73"/>
      <c r="BO82" s="73"/>
      <c r="BP82" s="73"/>
      <c r="BQ82" s="73"/>
      <c r="BR82" s="73"/>
      <c r="BS82" s="73"/>
      <c r="BT82" s="73"/>
      <c r="BU82" s="73"/>
      <c r="BV82" s="73"/>
      <c r="BW82" s="73"/>
      <c r="BX82" s="73"/>
      <c r="BY82" s="73"/>
      <c r="BZ82" s="73"/>
      <c r="CA82" s="73"/>
      <c r="CB82" s="73"/>
      <c r="CC82" s="73"/>
      <c r="CD82" s="73"/>
      <c r="CE82" s="73"/>
      <c r="CF82" s="73"/>
      <c r="CG82" s="73"/>
      <c r="CH82" s="73"/>
      <c r="CI82" s="73"/>
      <c r="CJ82" s="73"/>
      <c r="CK82" s="73"/>
      <c r="CL82" s="73"/>
      <c r="CM82" s="73"/>
      <c r="CN82" s="73"/>
      <c r="CO82" s="73"/>
    </row>
    <row r="83" spans="1:93" s="60" customFormat="1" ht="15.95" customHeight="1">
      <c r="AF83" s="291"/>
      <c r="AG83" s="291"/>
      <c r="AH83" s="291"/>
      <c r="AI83" s="291"/>
      <c r="AJ83" s="291"/>
      <c r="AK83" s="291"/>
      <c r="AL83" s="291"/>
      <c r="AM83" s="291"/>
      <c r="AN83" s="291"/>
      <c r="AO83" s="291"/>
      <c r="AP83" s="291"/>
      <c r="AQ83" s="291"/>
      <c r="AR83" s="291"/>
      <c r="AS83" s="291"/>
      <c r="AT83" s="291"/>
      <c r="AU83" s="291"/>
      <c r="AV83" s="291"/>
      <c r="AW83" s="291"/>
      <c r="AX83" s="291"/>
      <c r="AY83" s="291"/>
      <c r="AZ83" s="289"/>
      <c r="BA83" s="73"/>
      <c r="BB83" s="73"/>
      <c r="BC83" s="73"/>
      <c r="BD83" s="73"/>
      <c r="BE83" s="73"/>
      <c r="BF83" s="73"/>
      <c r="BG83" s="73"/>
      <c r="BH83" s="73"/>
      <c r="BI83" s="73"/>
      <c r="BJ83" s="73"/>
      <c r="BK83" s="73"/>
      <c r="BL83" s="73"/>
      <c r="BM83" s="73"/>
      <c r="BN83" s="73"/>
      <c r="BO83" s="73"/>
      <c r="BP83" s="73"/>
      <c r="BQ83" s="73"/>
      <c r="BR83" s="73"/>
      <c r="BS83" s="73"/>
      <c r="BT83" s="73"/>
      <c r="BU83" s="73"/>
      <c r="BV83" s="73"/>
      <c r="BW83" s="73"/>
      <c r="BX83" s="73"/>
      <c r="BY83" s="73"/>
      <c r="BZ83" s="73"/>
      <c r="CA83" s="73"/>
      <c r="CB83" s="73"/>
      <c r="CC83" s="73"/>
      <c r="CD83" s="73"/>
      <c r="CE83" s="73"/>
      <c r="CF83" s="73"/>
      <c r="CG83" s="73"/>
      <c r="CH83" s="73"/>
      <c r="CI83" s="73"/>
      <c r="CJ83" s="73"/>
      <c r="CK83" s="73"/>
      <c r="CL83" s="73"/>
      <c r="CM83" s="73"/>
      <c r="CN83" s="73"/>
      <c r="CO83" s="73"/>
    </row>
    <row r="84" spans="1:93" s="60" customFormat="1" ht="15.95" customHeight="1">
      <c r="A84" s="18"/>
      <c r="H84" s="18"/>
      <c r="I84" s="18"/>
      <c r="J84" s="18"/>
      <c r="K84" s="18"/>
      <c r="L84" s="18"/>
      <c r="M84" s="18"/>
      <c r="N84" s="18"/>
      <c r="O84" s="18"/>
      <c r="P84" s="18"/>
      <c r="Q84" s="18"/>
      <c r="R84" s="18"/>
      <c r="S84" s="18"/>
      <c r="T84" s="18"/>
      <c r="U84" s="18"/>
      <c r="V84" s="18"/>
      <c r="W84" s="18"/>
      <c r="X84" s="18"/>
      <c r="Y84" s="18"/>
      <c r="Z84" s="18"/>
      <c r="AA84" s="18"/>
      <c r="AF84" s="291"/>
      <c r="AG84" s="291"/>
      <c r="AH84" s="291"/>
      <c r="AI84" s="291"/>
      <c r="AJ84" s="291"/>
      <c r="AK84" s="291"/>
      <c r="AL84" s="291"/>
      <c r="AM84" s="291"/>
      <c r="AN84" s="291"/>
      <c r="AO84" s="291"/>
      <c r="AP84" s="291"/>
      <c r="AQ84" s="291"/>
      <c r="AR84" s="291"/>
      <c r="AS84" s="291"/>
      <c r="AT84" s="291"/>
      <c r="AU84" s="291"/>
      <c r="AV84" s="291"/>
      <c r="AW84" s="291"/>
      <c r="AX84" s="291"/>
      <c r="AY84" s="291"/>
      <c r="AZ84" s="289"/>
      <c r="BA84" s="73"/>
      <c r="BB84" s="73"/>
      <c r="BC84" s="73"/>
      <c r="BD84" s="73"/>
      <c r="BE84" s="73"/>
      <c r="BF84" s="73"/>
      <c r="BG84" s="73"/>
      <c r="BH84" s="73"/>
      <c r="BI84" s="73"/>
      <c r="BJ84" s="73"/>
      <c r="BK84" s="73"/>
      <c r="BL84" s="73"/>
      <c r="BM84" s="73"/>
      <c r="BN84" s="73"/>
      <c r="BO84" s="73"/>
      <c r="BP84" s="73"/>
      <c r="BQ84" s="73"/>
      <c r="BR84" s="73"/>
      <c r="BS84" s="73"/>
      <c r="BT84" s="73"/>
      <c r="BU84" s="73"/>
      <c r="BV84" s="73"/>
      <c r="BW84" s="73"/>
      <c r="BX84" s="73"/>
      <c r="BY84" s="73"/>
      <c r="BZ84" s="73"/>
      <c r="CA84" s="73"/>
      <c r="CB84" s="73"/>
      <c r="CC84" s="73"/>
      <c r="CD84" s="73"/>
      <c r="CE84" s="73"/>
      <c r="CF84" s="73"/>
      <c r="CG84" s="73"/>
      <c r="CH84" s="73"/>
      <c r="CI84" s="73"/>
      <c r="CJ84" s="73"/>
      <c r="CK84" s="73"/>
      <c r="CL84" s="73"/>
      <c r="CM84" s="73"/>
      <c r="CN84" s="73"/>
      <c r="CO84" s="73"/>
    </row>
    <row r="85" spans="1:93" s="60" customFormat="1" ht="15.95" customHeight="1">
      <c r="H85" s="18"/>
      <c r="I85" s="18"/>
      <c r="J85" s="18"/>
      <c r="K85" s="18"/>
      <c r="L85" s="18"/>
      <c r="M85" s="18"/>
      <c r="N85" s="18"/>
      <c r="O85" s="18"/>
      <c r="P85" s="18"/>
      <c r="Q85" s="18"/>
      <c r="R85" s="18"/>
      <c r="S85" s="18"/>
      <c r="T85" s="18"/>
      <c r="U85" s="18"/>
      <c r="V85" s="18"/>
      <c r="W85" s="18"/>
      <c r="X85" s="18"/>
      <c r="Y85" s="18"/>
      <c r="Z85" s="18"/>
      <c r="AA85" s="18"/>
      <c r="AF85" s="291"/>
      <c r="AG85" s="291"/>
      <c r="AH85" s="291"/>
      <c r="AI85" s="291"/>
      <c r="AJ85" s="291"/>
      <c r="AK85" s="291"/>
      <c r="AL85" s="291"/>
      <c r="AM85" s="291"/>
      <c r="AN85" s="291"/>
      <c r="AO85" s="291"/>
      <c r="AP85" s="291"/>
      <c r="AQ85" s="291"/>
      <c r="AR85" s="291"/>
      <c r="AS85" s="291"/>
      <c r="AT85" s="291"/>
      <c r="AU85" s="291"/>
      <c r="AV85" s="291"/>
      <c r="AW85" s="291"/>
      <c r="AX85" s="291"/>
      <c r="AY85" s="291"/>
      <c r="AZ85" s="289"/>
      <c r="BA85" s="73"/>
      <c r="BB85" s="73"/>
      <c r="BC85" s="73"/>
      <c r="BD85" s="73"/>
      <c r="BE85" s="73"/>
      <c r="BF85" s="73"/>
      <c r="BG85" s="73"/>
      <c r="BH85" s="73"/>
      <c r="BI85" s="73"/>
      <c r="BJ85" s="73"/>
      <c r="BK85" s="73"/>
      <c r="BL85" s="73"/>
      <c r="BM85" s="73"/>
      <c r="BN85" s="73"/>
      <c r="BO85" s="73"/>
      <c r="BP85" s="73"/>
      <c r="BQ85" s="73"/>
      <c r="BR85" s="73"/>
      <c r="BS85" s="73"/>
      <c r="BT85" s="73"/>
      <c r="BU85" s="73"/>
      <c r="BV85" s="73"/>
      <c r="BW85" s="73"/>
      <c r="BX85" s="73"/>
      <c r="BY85" s="73"/>
      <c r="BZ85" s="73"/>
      <c r="CA85" s="73"/>
      <c r="CB85" s="73"/>
      <c r="CC85" s="73"/>
      <c r="CD85" s="73"/>
      <c r="CE85" s="73"/>
      <c r="CF85" s="73"/>
      <c r="CG85" s="73"/>
      <c r="CH85" s="73"/>
      <c r="CI85" s="73"/>
      <c r="CJ85" s="73"/>
      <c r="CK85" s="73"/>
      <c r="CL85" s="73"/>
      <c r="CM85" s="73"/>
      <c r="CN85" s="73"/>
      <c r="CO85" s="73"/>
    </row>
    <row r="86" spans="1:93" s="60" customFormat="1" ht="15.95" customHeight="1">
      <c r="H86" s="18"/>
      <c r="I86" s="18"/>
      <c r="J86" s="18"/>
      <c r="K86" s="18"/>
      <c r="L86" s="18"/>
      <c r="M86" s="18"/>
      <c r="N86" s="18"/>
      <c r="O86" s="18"/>
      <c r="P86" s="18"/>
      <c r="Q86" s="18"/>
      <c r="R86" s="18"/>
      <c r="S86" s="18"/>
      <c r="T86" s="18"/>
      <c r="U86" s="18"/>
      <c r="V86" s="18"/>
      <c r="W86" s="18"/>
      <c r="X86" s="18"/>
      <c r="Y86" s="18"/>
      <c r="Z86" s="18"/>
      <c r="AA86" s="18"/>
      <c r="AF86" s="291"/>
      <c r="AG86" s="291"/>
      <c r="AH86" s="291"/>
      <c r="AI86" s="291"/>
      <c r="AJ86" s="291"/>
      <c r="AK86" s="291"/>
      <c r="AL86" s="291"/>
      <c r="AM86" s="291"/>
      <c r="AN86" s="291"/>
      <c r="AO86" s="291"/>
      <c r="AP86" s="291"/>
      <c r="AQ86" s="291"/>
      <c r="AR86" s="291"/>
      <c r="AS86" s="291"/>
      <c r="AT86" s="291"/>
      <c r="AU86" s="291"/>
      <c r="AV86" s="291"/>
      <c r="AW86" s="291"/>
      <c r="AX86" s="291"/>
      <c r="AY86" s="291"/>
      <c r="AZ86" s="289"/>
      <c r="BA86" s="73"/>
      <c r="BB86" s="73"/>
      <c r="BC86" s="73"/>
      <c r="BD86" s="73"/>
      <c r="BE86" s="73"/>
      <c r="BF86" s="73"/>
      <c r="BG86" s="73"/>
      <c r="BH86" s="73"/>
      <c r="BI86" s="73"/>
      <c r="BJ86" s="73"/>
      <c r="BK86" s="73"/>
      <c r="BL86" s="73"/>
      <c r="BM86" s="73"/>
      <c r="BN86" s="73"/>
      <c r="BO86" s="73"/>
      <c r="BP86" s="73"/>
      <c r="BQ86" s="73"/>
      <c r="BR86" s="73"/>
      <c r="BS86" s="73"/>
      <c r="BT86" s="73"/>
      <c r="BU86" s="73"/>
      <c r="BV86" s="73"/>
      <c r="BW86" s="73"/>
      <c r="BX86" s="73"/>
      <c r="BY86" s="73"/>
      <c r="BZ86" s="73"/>
      <c r="CA86" s="73"/>
      <c r="CB86" s="73"/>
      <c r="CC86" s="73"/>
      <c r="CD86" s="73"/>
      <c r="CE86" s="73"/>
      <c r="CF86" s="73"/>
      <c r="CG86" s="73"/>
      <c r="CH86" s="73"/>
      <c r="CI86" s="73"/>
      <c r="CJ86" s="73"/>
      <c r="CK86" s="73"/>
      <c r="CL86" s="73"/>
      <c r="CM86" s="73"/>
      <c r="CN86" s="73"/>
      <c r="CO86" s="73"/>
    </row>
    <row r="87" spans="1:93" s="60" customFormat="1" ht="15.95" customHeight="1">
      <c r="H87" s="18"/>
      <c r="I87" s="18"/>
      <c r="J87" s="18"/>
      <c r="K87" s="18"/>
      <c r="L87" s="18"/>
      <c r="M87" s="18"/>
      <c r="N87" s="18"/>
      <c r="O87" s="18"/>
      <c r="P87" s="18"/>
      <c r="Q87" s="18"/>
      <c r="R87" s="18"/>
      <c r="S87" s="18"/>
      <c r="T87" s="18"/>
      <c r="U87" s="18"/>
      <c r="V87" s="18"/>
      <c r="W87" s="18"/>
      <c r="X87" s="18"/>
      <c r="Y87" s="18"/>
      <c r="Z87" s="18"/>
      <c r="AA87" s="18"/>
      <c r="AD87" s="77"/>
      <c r="AF87" s="291"/>
      <c r="AG87" s="291"/>
      <c r="AH87" s="291"/>
      <c r="AI87" s="291"/>
      <c r="AJ87" s="291"/>
      <c r="AK87" s="291"/>
      <c r="AL87" s="291"/>
      <c r="AM87" s="291"/>
      <c r="AN87" s="291"/>
      <c r="AO87" s="291"/>
      <c r="AP87" s="291"/>
      <c r="AQ87" s="291"/>
      <c r="AR87" s="291"/>
      <c r="AS87" s="291"/>
      <c r="AT87" s="291"/>
      <c r="AU87" s="291"/>
      <c r="AV87" s="291"/>
      <c r="AW87" s="291"/>
      <c r="AX87" s="291"/>
      <c r="AY87" s="291"/>
      <c r="AZ87" s="289"/>
      <c r="BA87" s="73"/>
      <c r="BB87" s="73"/>
      <c r="BC87" s="73"/>
      <c r="BD87" s="73"/>
      <c r="BE87" s="73"/>
      <c r="BF87" s="73"/>
      <c r="BG87" s="73"/>
      <c r="BH87" s="73"/>
      <c r="BI87" s="73"/>
      <c r="BJ87" s="73"/>
      <c r="BK87" s="73"/>
      <c r="BL87" s="73"/>
      <c r="BM87" s="73"/>
      <c r="BN87" s="73"/>
      <c r="BO87" s="73"/>
      <c r="BP87" s="73"/>
      <c r="BQ87" s="73"/>
      <c r="BR87" s="73"/>
      <c r="BS87" s="73"/>
      <c r="BT87" s="73"/>
      <c r="BU87" s="73"/>
      <c r="BV87" s="73"/>
      <c r="BW87" s="73"/>
      <c r="BX87" s="73"/>
      <c r="BY87" s="73"/>
      <c r="BZ87" s="73"/>
      <c r="CA87" s="73"/>
      <c r="CB87" s="73"/>
      <c r="CC87" s="73"/>
      <c r="CD87" s="73"/>
      <c r="CE87" s="73"/>
      <c r="CF87" s="73"/>
      <c r="CG87" s="73"/>
      <c r="CH87" s="73"/>
      <c r="CI87" s="73"/>
      <c r="CJ87" s="73"/>
      <c r="CK87" s="73"/>
      <c r="CL87" s="73"/>
      <c r="CM87" s="73"/>
      <c r="CN87" s="73"/>
      <c r="CO87" s="73"/>
    </row>
    <row r="88" spans="1:93" s="60" customFormat="1" ht="15.95" customHeight="1">
      <c r="AF88" s="291"/>
      <c r="AG88" s="291"/>
      <c r="AH88" s="291"/>
      <c r="AI88" s="291"/>
      <c r="AJ88" s="291"/>
      <c r="AK88" s="291"/>
      <c r="AL88" s="291"/>
      <c r="AM88" s="291"/>
      <c r="AN88" s="291"/>
      <c r="AO88" s="291"/>
      <c r="AP88" s="291"/>
      <c r="AQ88" s="291"/>
      <c r="AR88" s="291"/>
      <c r="AS88" s="291"/>
      <c r="AT88" s="291"/>
      <c r="AU88" s="291"/>
      <c r="AV88" s="291"/>
      <c r="AW88" s="291"/>
      <c r="AX88" s="291"/>
      <c r="AY88" s="291"/>
      <c r="AZ88" s="289"/>
      <c r="BA88" s="73"/>
      <c r="BB88" s="73"/>
      <c r="BC88" s="73"/>
      <c r="BD88" s="73"/>
      <c r="BE88" s="73"/>
      <c r="BF88" s="73"/>
      <c r="BG88" s="73"/>
      <c r="BH88" s="73"/>
      <c r="BI88" s="73"/>
      <c r="BJ88" s="73"/>
      <c r="BK88" s="73"/>
      <c r="BL88" s="73"/>
      <c r="BM88" s="73"/>
      <c r="BN88" s="73"/>
      <c r="BO88" s="73"/>
      <c r="BP88" s="73"/>
      <c r="BQ88" s="73"/>
      <c r="BR88" s="73"/>
      <c r="BS88" s="73"/>
      <c r="BT88" s="73"/>
      <c r="BU88" s="73"/>
      <c r="BV88" s="73"/>
      <c r="BW88" s="73"/>
      <c r="BX88" s="73"/>
      <c r="BY88" s="73"/>
      <c r="BZ88" s="73"/>
      <c r="CA88" s="73"/>
      <c r="CB88" s="73"/>
      <c r="CC88" s="73"/>
      <c r="CD88" s="73"/>
      <c r="CE88" s="73"/>
      <c r="CF88" s="73"/>
      <c r="CG88" s="73"/>
      <c r="CH88" s="73"/>
      <c r="CI88" s="73"/>
      <c r="CJ88" s="73"/>
      <c r="CK88" s="73"/>
      <c r="CL88" s="73"/>
      <c r="CM88" s="73"/>
      <c r="CN88" s="73"/>
      <c r="CO88" s="73"/>
    </row>
    <row r="89" spans="1:93" s="60" customFormat="1" ht="15.95" customHeight="1">
      <c r="AF89" s="291"/>
      <c r="AG89" s="291"/>
      <c r="AH89" s="291"/>
      <c r="AI89" s="291"/>
      <c r="AJ89" s="291"/>
      <c r="AK89" s="291"/>
      <c r="AL89" s="291"/>
      <c r="AM89" s="291"/>
      <c r="AN89" s="291"/>
      <c r="AO89" s="291"/>
      <c r="AP89" s="291"/>
      <c r="AQ89" s="291"/>
      <c r="AR89" s="291"/>
      <c r="AS89" s="291"/>
      <c r="AT89" s="291"/>
      <c r="AU89" s="291"/>
      <c r="AV89" s="291"/>
      <c r="AW89" s="291"/>
      <c r="AX89" s="291"/>
      <c r="AY89" s="291"/>
      <c r="AZ89" s="289"/>
      <c r="BA89" s="73"/>
      <c r="BB89" s="73"/>
      <c r="BC89" s="73"/>
      <c r="BD89" s="73"/>
      <c r="BE89" s="73"/>
      <c r="BF89" s="73"/>
      <c r="BG89" s="73"/>
      <c r="BH89" s="73"/>
      <c r="BI89" s="73"/>
      <c r="BJ89" s="73"/>
      <c r="BK89" s="73"/>
      <c r="BL89" s="73"/>
      <c r="BM89" s="73"/>
      <c r="BN89" s="73"/>
      <c r="BO89" s="73"/>
      <c r="BP89" s="73"/>
      <c r="BQ89" s="73"/>
      <c r="BR89" s="73"/>
      <c r="BS89" s="73"/>
      <c r="BT89" s="73"/>
      <c r="BU89" s="73"/>
      <c r="BV89" s="73"/>
      <c r="BW89" s="73"/>
      <c r="BX89" s="73"/>
      <c r="BY89" s="73"/>
      <c r="BZ89" s="73"/>
      <c r="CA89" s="73"/>
      <c r="CB89" s="73"/>
      <c r="CC89" s="73"/>
      <c r="CD89" s="73"/>
      <c r="CE89" s="73"/>
      <c r="CF89" s="73"/>
      <c r="CG89" s="73"/>
      <c r="CH89" s="73"/>
      <c r="CI89" s="73"/>
      <c r="CJ89" s="73"/>
      <c r="CK89" s="73"/>
      <c r="CL89" s="73"/>
      <c r="CM89" s="73"/>
      <c r="CN89" s="73"/>
      <c r="CO89" s="73"/>
    </row>
    <row r="90" spans="1:93" s="60" customFormat="1" ht="15.95" customHeight="1">
      <c r="AF90" s="291"/>
      <c r="AG90" s="291"/>
      <c r="AH90" s="291"/>
      <c r="AI90" s="291"/>
      <c r="AJ90" s="291"/>
      <c r="AK90" s="291"/>
      <c r="AL90" s="291"/>
      <c r="AM90" s="291"/>
      <c r="AN90" s="291"/>
      <c r="AO90" s="291"/>
      <c r="AP90" s="291"/>
      <c r="AQ90" s="291"/>
      <c r="AR90" s="291"/>
      <c r="AS90" s="291"/>
      <c r="AT90" s="291"/>
      <c r="AU90" s="291"/>
      <c r="AV90" s="291"/>
      <c r="AW90" s="291"/>
      <c r="AX90" s="291"/>
      <c r="AY90" s="291"/>
      <c r="AZ90" s="289"/>
      <c r="BA90" s="73"/>
      <c r="BB90" s="73"/>
      <c r="BC90" s="73"/>
      <c r="BD90" s="73"/>
      <c r="BE90" s="73"/>
      <c r="BF90" s="73"/>
      <c r="BG90" s="73"/>
      <c r="BH90" s="73"/>
      <c r="BI90" s="73"/>
      <c r="BJ90" s="73"/>
      <c r="BK90" s="73"/>
      <c r="BL90" s="73"/>
      <c r="BM90" s="73"/>
      <c r="BN90" s="73"/>
      <c r="BO90" s="73"/>
      <c r="BP90" s="73"/>
      <c r="BQ90" s="73"/>
      <c r="BR90" s="73"/>
      <c r="BS90" s="73"/>
      <c r="BT90" s="73"/>
      <c r="BU90" s="73"/>
      <c r="BV90" s="73"/>
      <c r="BW90" s="73"/>
      <c r="BX90" s="73"/>
      <c r="BY90" s="73"/>
      <c r="BZ90" s="73"/>
      <c r="CA90" s="73"/>
      <c r="CB90" s="73"/>
      <c r="CC90" s="73"/>
      <c r="CD90" s="73"/>
      <c r="CE90" s="73"/>
      <c r="CF90" s="73"/>
      <c r="CG90" s="73"/>
      <c r="CH90" s="73"/>
      <c r="CI90" s="73"/>
      <c r="CJ90" s="73"/>
      <c r="CK90" s="73"/>
      <c r="CL90" s="73"/>
      <c r="CM90" s="73"/>
      <c r="CN90" s="73"/>
      <c r="CO90" s="73"/>
    </row>
    <row r="91" spans="1:93" s="60" customFormat="1" ht="15.95" customHeight="1">
      <c r="A91" s="18"/>
      <c r="H91" s="18"/>
      <c r="I91" s="18"/>
      <c r="J91" s="18"/>
      <c r="K91" s="18"/>
      <c r="L91" s="18"/>
      <c r="M91" s="18"/>
      <c r="N91" s="18"/>
      <c r="O91" s="18"/>
      <c r="P91" s="18"/>
      <c r="Q91" s="18"/>
      <c r="R91" s="18"/>
      <c r="S91" s="18"/>
      <c r="T91" s="18"/>
      <c r="U91" s="18"/>
      <c r="V91" s="18"/>
      <c r="W91" s="18"/>
      <c r="X91" s="18"/>
      <c r="Y91" s="18"/>
      <c r="Z91" s="18"/>
      <c r="AA91" s="18"/>
      <c r="AF91" s="291"/>
      <c r="AG91" s="291"/>
      <c r="AH91" s="291"/>
      <c r="AI91" s="291"/>
      <c r="AJ91" s="291"/>
      <c r="AK91" s="291"/>
      <c r="AL91" s="291"/>
      <c r="AM91" s="291"/>
      <c r="AN91" s="291"/>
      <c r="AO91" s="291"/>
      <c r="AP91" s="291"/>
      <c r="AQ91" s="291"/>
      <c r="AR91" s="291"/>
      <c r="AS91" s="291"/>
      <c r="AT91" s="291"/>
      <c r="AU91" s="291"/>
      <c r="AV91" s="291"/>
      <c r="AW91" s="291"/>
      <c r="AX91" s="291"/>
      <c r="AY91" s="291"/>
      <c r="AZ91" s="289"/>
      <c r="BA91" s="73"/>
      <c r="BB91" s="73"/>
      <c r="BC91" s="73"/>
      <c r="BD91" s="73"/>
      <c r="BE91" s="73"/>
      <c r="BF91" s="73"/>
      <c r="BG91" s="73"/>
      <c r="BH91" s="73"/>
      <c r="BI91" s="73"/>
      <c r="BJ91" s="73"/>
      <c r="BK91" s="73"/>
      <c r="BL91" s="73"/>
      <c r="BM91" s="73"/>
      <c r="BN91" s="73"/>
      <c r="BO91" s="73"/>
      <c r="BP91" s="73"/>
      <c r="BQ91" s="73"/>
      <c r="BR91" s="73"/>
      <c r="BS91" s="73"/>
      <c r="BT91" s="73"/>
      <c r="BU91" s="73"/>
      <c r="BV91" s="73"/>
      <c r="BW91" s="73"/>
      <c r="BX91" s="73"/>
      <c r="BY91" s="73"/>
      <c r="BZ91" s="73"/>
      <c r="CA91" s="73"/>
      <c r="CB91" s="73"/>
      <c r="CC91" s="73"/>
      <c r="CD91" s="73"/>
      <c r="CE91" s="73"/>
      <c r="CF91" s="73"/>
      <c r="CG91" s="73"/>
      <c r="CH91" s="73"/>
      <c r="CI91" s="73"/>
      <c r="CJ91" s="73"/>
      <c r="CK91" s="73"/>
      <c r="CL91" s="73"/>
      <c r="CM91" s="73"/>
      <c r="CN91" s="73"/>
      <c r="CO91" s="73"/>
    </row>
    <row r="92" spans="1:93" s="60" customFormat="1" ht="15.95" customHeight="1">
      <c r="H92" s="18"/>
      <c r="I92" s="18"/>
      <c r="J92" s="18"/>
      <c r="K92" s="18"/>
      <c r="L92" s="18"/>
      <c r="M92" s="18"/>
      <c r="N92" s="18"/>
      <c r="O92" s="18"/>
      <c r="P92" s="18"/>
      <c r="Q92" s="18"/>
      <c r="R92" s="18"/>
      <c r="S92" s="18"/>
      <c r="T92" s="18"/>
      <c r="U92" s="18"/>
      <c r="V92" s="18"/>
      <c r="W92" s="18"/>
      <c r="X92" s="18"/>
      <c r="Y92" s="18"/>
      <c r="Z92" s="18"/>
      <c r="AA92" s="18"/>
      <c r="AF92" s="291"/>
      <c r="AG92" s="291"/>
      <c r="AH92" s="291"/>
      <c r="AI92" s="291"/>
      <c r="AJ92" s="291"/>
      <c r="AK92" s="291"/>
      <c r="AL92" s="291"/>
      <c r="AM92" s="291"/>
      <c r="AN92" s="291"/>
      <c r="AO92" s="291"/>
      <c r="AP92" s="291"/>
      <c r="AQ92" s="291"/>
      <c r="AR92" s="291"/>
      <c r="AS92" s="291"/>
      <c r="AT92" s="291"/>
      <c r="AU92" s="291"/>
      <c r="AV92" s="291"/>
      <c r="AW92" s="291"/>
      <c r="AX92" s="291"/>
      <c r="AY92" s="291"/>
      <c r="AZ92" s="289"/>
      <c r="BA92" s="73"/>
      <c r="BB92" s="73"/>
      <c r="BC92" s="73"/>
      <c r="BD92" s="73"/>
      <c r="BE92" s="73"/>
      <c r="BF92" s="73"/>
      <c r="BG92" s="73"/>
      <c r="BH92" s="73"/>
      <c r="BI92" s="73"/>
      <c r="BJ92" s="73"/>
      <c r="BK92" s="73"/>
      <c r="BL92" s="73"/>
      <c r="BM92" s="73"/>
      <c r="BN92" s="73"/>
      <c r="BO92" s="73"/>
      <c r="BP92" s="73"/>
      <c r="BQ92" s="73"/>
      <c r="BR92" s="73"/>
      <c r="BS92" s="73"/>
      <c r="BT92" s="73"/>
      <c r="BU92" s="73"/>
      <c r="BV92" s="73"/>
      <c r="BW92" s="73"/>
      <c r="BX92" s="73"/>
      <c r="BY92" s="73"/>
      <c r="BZ92" s="73"/>
      <c r="CA92" s="73"/>
      <c r="CB92" s="73"/>
      <c r="CC92" s="73"/>
      <c r="CD92" s="73"/>
      <c r="CE92" s="73"/>
      <c r="CF92" s="73"/>
      <c r="CG92" s="73"/>
      <c r="CH92" s="73"/>
      <c r="CI92" s="73"/>
      <c r="CJ92" s="73"/>
      <c r="CK92" s="73"/>
      <c r="CL92" s="73"/>
      <c r="CM92" s="73"/>
      <c r="CN92" s="73"/>
      <c r="CO92" s="73"/>
    </row>
    <row r="93" spans="1:93" s="60" customFormat="1" ht="15.95" customHeight="1">
      <c r="H93" s="18"/>
      <c r="I93" s="18"/>
      <c r="J93" s="18"/>
      <c r="K93" s="18"/>
      <c r="L93" s="18"/>
      <c r="M93" s="18"/>
      <c r="N93" s="18"/>
      <c r="O93" s="18"/>
      <c r="P93" s="18"/>
      <c r="Q93" s="18"/>
      <c r="R93" s="18"/>
      <c r="S93" s="18"/>
      <c r="T93" s="18"/>
      <c r="U93" s="18"/>
      <c r="V93" s="18"/>
      <c r="W93" s="18"/>
      <c r="X93" s="18"/>
      <c r="Y93" s="18"/>
      <c r="Z93" s="18"/>
      <c r="AA93" s="18"/>
      <c r="AF93" s="291"/>
      <c r="AG93" s="291"/>
      <c r="AH93" s="291"/>
      <c r="AI93" s="291"/>
      <c r="AJ93" s="291"/>
      <c r="AK93" s="291"/>
      <c r="AL93" s="291"/>
      <c r="AM93" s="291"/>
      <c r="AN93" s="291"/>
      <c r="AO93" s="291"/>
      <c r="AP93" s="291"/>
      <c r="AQ93" s="291"/>
      <c r="AR93" s="291"/>
      <c r="AS93" s="291"/>
      <c r="AT93" s="291"/>
      <c r="AU93" s="291"/>
      <c r="AV93" s="291"/>
      <c r="AW93" s="291"/>
      <c r="AX93" s="291"/>
      <c r="AY93" s="291"/>
      <c r="AZ93" s="289"/>
      <c r="BA93" s="73"/>
      <c r="BB93" s="73"/>
      <c r="BC93" s="73"/>
      <c r="BD93" s="73"/>
      <c r="BE93" s="73"/>
      <c r="BF93" s="73"/>
      <c r="BG93" s="73"/>
      <c r="BH93" s="73"/>
      <c r="BI93" s="73"/>
      <c r="BJ93" s="73"/>
      <c r="BK93" s="73"/>
      <c r="BL93" s="73"/>
      <c r="BM93" s="73"/>
      <c r="BN93" s="73"/>
      <c r="BO93" s="73"/>
      <c r="BP93" s="73"/>
      <c r="BQ93" s="73"/>
      <c r="BR93" s="73"/>
      <c r="BS93" s="73"/>
      <c r="BT93" s="73"/>
      <c r="BU93" s="73"/>
      <c r="BV93" s="73"/>
      <c r="BW93" s="73"/>
      <c r="BX93" s="73"/>
      <c r="BY93" s="73"/>
      <c r="BZ93" s="73"/>
      <c r="CA93" s="73"/>
      <c r="CB93" s="73"/>
      <c r="CC93" s="73"/>
      <c r="CD93" s="73"/>
      <c r="CE93" s="73"/>
      <c r="CF93" s="73"/>
      <c r="CG93" s="73"/>
      <c r="CH93" s="73"/>
      <c r="CI93" s="73"/>
      <c r="CJ93" s="73"/>
      <c r="CK93" s="73"/>
      <c r="CL93" s="73"/>
      <c r="CM93" s="73"/>
      <c r="CN93" s="73"/>
      <c r="CO93" s="73"/>
    </row>
    <row r="94" spans="1:93" s="60" customFormat="1" ht="15.95" customHeight="1">
      <c r="H94" s="18"/>
      <c r="I94" s="18"/>
      <c r="J94" s="18"/>
      <c r="K94" s="18"/>
      <c r="L94" s="18"/>
      <c r="M94" s="18"/>
      <c r="N94" s="18"/>
      <c r="O94" s="18"/>
      <c r="P94" s="18"/>
      <c r="Q94" s="18"/>
      <c r="R94" s="18"/>
      <c r="S94" s="18"/>
      <c r="T94" s="18"/>
      <c r="U94" s="18"/>
      <c r="V94" s="18"/>
      <c r="W94" s="18"/>
      <c r="X94" s="18"/>
      <c r="Y94" s="18"/>
      <c r="Z94" s="18"/>
      <c r="AA94" s="18"/>
      <c r="AD94" s="77"/>
      <c r="AF94" s="291"/>
      <c r="AG94" s="291"/>
      <c r="AH94" s="291"/>
      <c r="AI94" s="291"/>
      <c r="AJ94" s="291"/>
      <c r="AK94" s="291"/>
      <c r="AL94" s="291"/>
      <c r="AM94" s="291"/>
      <c r="AN94" s="291"/>
      <c r="AO94" s="291"/>
      <c r="AP94" s="291"/>
      <c r="AQ94" s="291"/>
      <c r="AR94" s="291"/>
      <c r="AS94" s="291"/>
      <c r="AT94" s="291"/>
      <c r="AU94" s="291"/>
      <c r="AV94" s="291"/>
      <c r="AW94" s="291"/>
      <c r="AX94" s="291"/>
      <c r="AY94" s="291"/>
      <c r="AZ94" s="289"/>
      <c r="BA94" s="73"/>
      <c r="BB94" s="73"/>
      <c r="BC94" s="73"/>
      <c r="BD94" s="73"/>
      <c r="BE94" s="73"/>
      <c r="BF94" s="73"/>
      <c r="BG94" s="73"/>
      <c r="BH94" s="73"/>
      <c r="BI94" s="73"/>
      <c r="BJ94" s="73"/>
      <c r="BK94" s="73"/>
      <c r="BL94" s="73"/>
      <c r="BM94" s="73"/>
      <c r="BN94" s="73"/>
      <c r="BO94" s="73"/>
      <c r="BP94" s="73"/>
      <c r="BQ94" s="73"/>
      <c r="BR94" s="73"/>
      <c r="BS94" s="73"/>
      <c r="BT94" s="73"/>
      <c r="BU94" s="73"/>
      <c r="BV94" s="73"/>
      <c r="BW94" s="73"/>
      <c r="BX94" s="73"/>
      <c r="BY94" s="73"/>
      <c r="BZ94" s="73"/>
      <c r="CA94" s="73"/>
      <c r="CB94" s="73"/>
      <c r="CC94" s="73"/>
      <c r="CD94" s="73"/>
      <c r="CE94" s="73"/>
      <c r="CF94" s="73"/>
      <c r="CG94" s="73"/>
      <c r="CH94" s="73"/>
      <c r="CI94" s="73"/>
      <c r="CJ94" s="73"/>
      <c r="CK94" s="73"/>
      <c r="CL94" s="73"/>
      <c r="CM94" s="73"/>
      <c r="CN94" s="73"/>
      <c r="CO94" s="73"/>
    </row>
    <row r="95" spans="1:93" s="60" customFormat="1" ht="15.95" customHeight="1">
      <c r="AF95" s="291"/>
      <c r="AG95" s="291"/>
      <c r="AH95" s="291"/>
      <c r="AI95" s="291"/>
      <c r="AJ95" s="291"/>
      <c r="AK95" s="291"/>
      <c r="AL95" s="291"/>
      <c r="AM95" s="291"/>
      <c r="AN95" s="291"/>
      <c r="AO95" s="291"/>
      <c r="AP95" s="291"/>
      <c r="AQ95" s="291"/>
      <c r="AR95" s="291"/>
      <c r="AS95" s="291"/>
      <c r="AT95" s="291"/>
      <c r="AU95" s="291"/>
      <c r="AV95" s="291"/>
      <c r="AW95" s="291"/>
      <c r="AX95" s="291"/>
      <c r="AY95" s="291"/>
      <c r="AZ95" s="289"/>
      <c r="BA95" s="73"/>
      <c r="BB95" s="73"/>
      <c r="BC95" s="73"/>
      <c r="BD95" s="73"/>
      <c r="BE95" s="73"/>
      <c r="BF95" s="73"/>
      <c r="BG95" s="73"/>
      <c r="BH95" s="73"/>
      <c r="BI95" s="73"/>
      <c r="BJ95" s="73"/>
      <c r="BK95" s="73"/>
      <c r="BL95" s="73"/>
      <c r="BM95" s="73"/>
      <c r="BN95" s="73"/>
      <c r="BO95" s="73"/>
      <c r="BP95" s="73"/>
      <c r="BQ95" s="73"/>
      <c r="BR95" s="73"/>
      <c r="BS95" s="73"/>
      <c r="BT95" s="73"/>
      <c r="BU95" s="73"/>
      <c r="BV95" s="73"/>
      <c r="BW95" s="73"/>
      <c r="BX95" s="73"/>
      <c r="BY95" s="73"/>
      <c r="BZ95" s="73"/>
      <c r="CA95" s="73"/>
      <c r="CB95" s="73"/>
      <c r="CC95" s="73"/>
      <c r="CD95" s="73"/>
      <c r="CE95" s="73"/>
      <c r="CF95" s="73"/>
      <c r="CG95" s="73"/>
      <c r="CH95" s="73"/>
      <c r="CI95" s="73"/>
      <c r="CJ95" s="73"/>
      <c r="CK95" s="73"/>
      <c r="CL95" s="73"/>
      <c r="CM95" s="73"/>
      <c r="CN95" s="73"/>
      <c r="CO95" s="73"/>
    </row>
    <row r="96" spans="1:93" s="60" customFormat="1" ht="15.95" customHeight="1">
      <c r="AF96" s="291"/>
      <c r="AG96" s="291"/>
      <c r="AH96" s="291"/>
      <c r="AI96" s="291"/>
      <c r="AJ96" s="291"/>
      <c r="AK96" s="291"/>
      <c r="AL96" s="291"/>
      <c r="AM96" s="291"/>
      <c r="AN96" s="291"/>
      <c r="AO96" s="291"/>
      <c r="AP96" s="291"/>
      <c r="AQ96" s="291"/>
      <c r="AR96" s="291"/>
      <c r="AS96" s="291"/>
      <c r="AT96" s="291"/>
      <c r="AU96" s="291"/>
      <c r="AV96" s="291"/>
      <c r="AW96" s="291"/>
      <c r="AX96" s="291"/>
      <c r="AY96" s="291"/>
      <c r="AZ96" s="289"/>
      <c r="BA96" s="73"/>
      <c r="BB96" s="73"/>
      <c r="BC96" s="73"/>
      <c r="BD96" s="73"/>
      <c r="BE96" s="73"/>
      <c r="BF96" s="73"/>
      <c r="BG96" s="73"/>
      <c r="BH96" s="73"/>
      <c r="BI96" s="73"/>
      <c r="BJ96" s="73"/>
      <c r="BK96" s="73"/>
      <c r="BL96" s="73"/>
      <c r="BM96" s="73"/>
      <c r="BN96" s="73"/>
      <c r="BO96" s="73"/>
      <c r="BP96" s="73"/>
      <c r="BQ96" s="73"/>
      <c r="BR96" s="73"/>
      <c r="BS96" s="73"/>
      <c r="BT96" s="73"/>
      <c r="BU96" s="73"/>
      <c r="BV96" s="73"/>
      <c r="BW96" s="73"/>
      <c r="BX96" s="73"/>
      <c r="BY96" s="73"/>
      <c r="BZ96" s="73"/>
      <c r="CA96" s="73"/>
      <c r="CB96" s="73"/>
      <c r="CC96" s="73"/>
      <c r="CD96" s="73"/>
      <c r="CE96" s="73"/>
      <c r="CF96" s="73"/>
      <c r="CG96" s="73"/>
      <c r="CH96" s="73"/>
      <c r="CI96" s="73"/>
      <c r="CJ96" s="73"/>
      <c r="CK96" s="73"/>
      <c r="CL96" s="73"/>
      <c r="CM96" s="73"/>
      <c r="CN96" s="73"/>
      <c r="CO96" s="73"/>
    </row>
    <row r="97" spans="1:93" s="60" customFormat="1" ht="15.95" customHeight="1">
      <c r="AF97" s="291"/>
      <c r="AG97" s="291"/>
      <c r="AH97" s="291"/>
      <c r="AI97" s="291"/>
      <c r="AJ97" s="291"/>
      <c r="AK97" s="291"/>
      <c r="AL97" s="291"/>
      <c r="AM97" s="291"/>
      <c r="AN97" s="291"/>
      <c r="AO97" s="291"/>
      <c r="AP97" s="291"/>
      <c r="AQ97" s="291"/>
      <c r="AR97" s="291"/>
      <c r="AS97" s="291"/>
      <c r="AT97" s="291"/>
      <c r="AU97" s="291"/>
      <c r="AV97" s="291"/>
      <c r="AW97" s="291"/>
      <c r="AX97" s="291"/>
      <c r="AY97" s="291"/>
      <c r="AZ97" s="289"/>
      <c r="BA97" s="73"/>
      <c r="BB97" s="73"/>
      <c r="BC97" s="73"/>
      <c r="BD97" s="73"/>
      <c r="BE97" s="73"/>
      <c r="BF97" s="73"/>
      <c r="BG97" s="73"/>
      <c r="BH97" s="73"/>
      <c r="BI97" s="73"/>
      <c r="BJ97" s="73"/>
      <c r="BK97" s="73"/>
      <c r="BL97" s="73"/>
      <c r="BM97" s="73"/>
      <c r="BN97" s="73"/>
      <c r="BO97" s="73"/>
      <c r="BP97" s="73"/>
      <c r="BQ97" s="73"/>
      <c r="BR97" s="73"/>
      <c r="BS97" s="73"/>
      <c r="BT97" s="73"/>
      <c r="BU97" s="73"/>
      <c r="BV97" s="73"/>
      <c r="BW97" s="73"/>
      <c r="BX97" s="73"/>
      <c r="BY97" s="73"/>
      <c r="BZ97" s="73"/>
      <c r="CA97" s="73"/>
      <c r="CB97" s="73"/>
      <c r="CC97" s="73"/>
      <c r="CD97" s="73"/>
      <c r="CE97" s="73"/>
      <c r="CF97" s="73"/>
      <c r="CG97" s="73"/>
      <c r="CH97" s="73"/>
      <c r="CI97" s="73"/>
      <c r="CJ97" s="73"/>
      <c r="CK97" s="73"/>
      <c r="CL97" s="73"/>
      <c r="CM97" s="73"/>
      <c r="CN97" s="73"/>
      <c r="CO97" s="73"/>
    </row>
    <row r="98" spans="1:93" s="60" customFormat="1" ht="15.95" customHeight="1">
      <c r="A98" s="18"/>
      <c r="H98" s="18"/>
      <c r="I98" s="18"/>
      <c r="J98" s="18"/>
      <c r="K98" s="18"/>
      <c r="L98" s="18"/>
      <c r="M98" s="18"/>
      <c r="N98" s="18"/>
      <c r="O98" s="18"/>
      <c r="P98" s="18"/>
      <c r="Q98" s="18"/>
      <c r="R98" s="18"/>
      <c r="S98" s="18"/>
      <c r="T98" s="18"/>
      <c r="U98" s="18"/>
      <c r="V98" s="18"/>
      <c r="W98" s="18"/>
      <c r="X98" s="18"/>
      <c r="Y98" s="18"/>
      <c r="Z98" s="18"/>
      <c r="AA98" s="18"/>
      <c r="AF98" s="291"/>
      <c r="AG98" s="291"/>
      <c r="AH98" s="291"/>
      <c r="AI98" s="291"/>
      <c r="AJ98" s="291"/>
      <c r="AK98" s="291"/>
      <c r="AL98" s="291"/>
      <c r="AM98" s="291"/>
      <c r="AN98" s="291"/>
      <c r="AO98" s="291"/>
      <c r="AP98" s="291"/>
      <c r="AQ98" s="291"/>
      <c r="AR98" s="291"/>
      <c r="AS98" s="291"/>
      <c r="AT98" s="291"/>
      <c r="AU98" s="291"/>
      <c r="AV98" s="291"/>
      <c r="AW98" s="291"/>
      <c r="AX98" s="291"/>
      <c r="AY98" s="291"/>
      <c r="AZ98" s="289"/>
      <c r="BA98" s="73"/>
      <c r="BB98" s="73"/>
      <c r="BC98" s="73"/>
      <c r="BD98" s="73"/>
      <c r="BE98" s="73"/>
      <c r="BF98" s="73"/>
      <c r="BG98" s="73"/>
      <c r="BH98" s="73"/>
      <c r="BI98" s="73"/>
      <c r="BJ98" s="73"/>
      <c r="BK98" s="73"/>
      <c r="BL98" s="73"/>
      <c r="BM98" s="73"/>
      <c r="BN98" s="73"/>
      <c r="BO98" s="73"/>
      <c r="BP98" s="73"/>
      <c r="BQ98" s="73"/>
      <c r="BR98" s="73"/>
      <c r="BS98" s="73"/>
      <c r="BT98" s="73"/>
      <c r="BU98" s="73"/>
      <c r="BV98" s="73"/>
      <c r="BW98" s="73"/>
      <c r="BX98" s="73"/>
      <c r="BY98" s="73"/>
      <c r="BZ98" s="73"/>
      <c r="CA98" s="73"/>
      <c r="CB98" s="73"/>
      <c r="CC98" s="73"/>
      <c r="CD98" s="73"/>
      <c r="CE98" s="73"/>
      <c r="CF98" s="73"/>
      <c r="CG98" s="73"/>
      <c r="CH98" s="73"/>
      <c r="CI98" s="73"/>
      <c r="CJ98" s="73"/>
      <c r="CK98" s="73"/>
      <c r="CL98" s="73"/>
      <c r="CM98" s="73"/>
      <c r="CN98" s="73"/>
      <c r="CO98" s="73"/>
    </row>
    <row r="99" spans="1:93" s="60" customFormat="1" ht="15.95" customHeight="1">
      <c r="H99" s="18"/>
      <c r="I99" s="18"/>
      <c r="J99" s="18"/>
      <c r="K99" s="18"/>
      <c r="L99" s="18"/>
      <c r="M99" s="18"/>
      <c r="N99" s="18"/>
      <c r="O99" s="18"/>
      <c r="P99" s="18"/>
      <c r="Q99" s="18"/>
      <c r="R99" s="18"/>
      <c r="S99" s="18"/>
      <c r="T99" s="18"/>
      <c r="U99" s="18"/>
      <c r="V99" s="18"/>
      <c r="W99" s="18"/>
      <c r="X99" s="18"/>
      <c r="Y99" s="18"/>
      <c r="Z99" s="18"/>
      <c r="AA99" s="18"/>
      <c r="AF99" s="291"/>
      <c r="AG99" s="291"/>
      <c r="AH99" s="291"/>
      <c r="AI99" s="291"/>
      <c r="AJ99" s="291"/>
      <c r="AK99" s="291"/>
      <c r="AL99" s="291"/>
      <c r="AM99" s="291"/>
      <c r="AN99" s="291"/>
      <c r="AO99" s="291"/>
      <c r="AP99" s="291"/>
      <c r="AQ99" s="291"/>
      <c r="AR99" s="291"/>
      <c r="AS99" s="291"/>
      <c r="AT99" s="291"/>
      <c r="AU99" s="291"/>
      <c r="AV99" s="291"/>
      <c r="AW99" s="291"/>
      <c r="AX99" s="291"/>
      <c r="AY99" s="291"/>
      <c r="AZ99" s="289"/>
      <c r="BA99" s="73"/>
      <c r="BB99" s="73"/>
      <c r="BC99" s="73"/>
      <c r="BD99" s="73"/>
      <c r="BE99" s="73"/>
      <c r="BF99" s="73"/>
      <c r="BG99" s="73"/>
      <c r="BH99" s="73"/>
      <c r="BI99" s="73"/>
      <c r="BJ99" s="73"/>
      <c r="BK99" s="73"/>
      <c r="BL99" s="73"/>
      <c r="BM99" s="73"/>
      <c r="BN99" s="73"/>
      <c r="BO99" s="73"/>
      <c r="BP99" s="73"/>
      <c r="BQ99" s="73"/>
      <c r="BR99" s="73"/>
      <c r="BS99" s="73"/>
      <c r="BT99" s="73"/>
      <c r="BU99" s="73"/>
      <c r="BV99" s="73"/>
      <c r="BW99" s="73"/>
      <c r="BX99" s="73"/>
      <c r="BY99" s="73"/>
      <c r="BZ99" s="73"/>
      <c r="CA99" s="73"/>
      <c r="CB99" s="73"/>
      <c r="CC99" s="73"/>
      <c r="CD99" s="73"/>
      <c r="CE99" s="73"/>
      <c r="CF99" s="73"/>
      <c r="CG99" s="73"/>
      <c r="CH99" s="73"/>
      <c r="CI99" s="73"/>
      <c r="CJ99" s="73"/>
      <c r="CK99" s="73"/>
      <c r="CL99" s="73"/>
      <c r="CM99" s="73"/>
      <c r="CN99" s="73"/>
      <c r="CO99" s="73"/>
    </row>
    <row r="100" spans="1:93" s="60" customFormat="1" ht="15.95" customHeight="1">
      <c r="H100" s="18"/>
      <c r="I100" s="18"/>
      <c r="J100" s="18"/>
      <c r="K100" s="18"/>
      <c r="L100" s="18"/>
      <c r="M100" s="18"/>
      <c r="N100" s="18"/>
      <c r="O100" s="18"/>
      <c r="P100" s="18"/>
      <c r="Q100" s="18"/>
      <c r="R100" s="18"/>
      <c r="S100" s="18"/>
      <c r="T100" s="18"/>
      <c r="U100" s="18"/>
      <c r="V100" s="18"/>
      <c r="W100" s="18"/>
      <c r="X100" s="18"/>
      <c r="Y100" s="18"/>
      <c r="Z100" s="18"/>
      <c r="AA100" s="18"/>
      <c r="AF100" s="291"/>
      <c r="AG100" s="291"/>
      <c r="AH100" s="291"/>
      <c r="AI100" s="291"/>
      <c r="AJ100" s="291"/>
      <c r="AK100" s="291"/>
      <c r="AL100" s="291"/>
      <c r="AM100" s="291"/>
      <c r="AN100" s="291"/>
      <c r="AO100" s="291"/>
      <c r="AP100" s="291"/>
      <c r="AQ100" s="291"/>
      <c r="AR100" s="291"/>
      <c r="AS100" s="291"/>
      <c r="AT100" s="291"/>
      <c r="AU100" s="291"/>
      <c r="AV100" s="291"/>
      <c r="AW100" s="291"/>
      <c r="AX100" s="291"/>
      <c r="AY100" s="291"/>
      <c r="AZ100" s="289"/>
      <c r="BA100" s="73"/>
      <c r="BB100" s="73"/>
      <c r="BC100" s="73"/>
      <c r="BD100" s="73"/>
      <c r="BE100" s="73"/>
      <c r="BF100" s="73"/>
      <c r="BG100" s="73"/>
      <c r="BH100" s="73"/>
      <c r="BI100" s="73"/>
      <c r="BJ100" s="73"/>
      <c r="BK100" s="73"/>
      <c r="BL100" s="73"/>
      <c r="BM100" s="73"/>
      <c r="BN100" s="73"/>
      <c r="BO100" s="73"/>
      <c r="BP100" s="73"/>
      <c r="BQ100" s="73"/>
      <c r="BR100" s="73"/>
      <c r="BS100" s="73"/>
      <c r="BT100" s="73"/>
      <c r="BU100" s="73"/>
      <c r="BV100" s="73"/>
      <c r="BW100" s="73"/>
      <c r="BX100" s="73"/>
      <c r="BY100" s="73"/>
      <c r="BZ100" s="73"/>
      <c r="CA100" s="73"/>
      <c r="CB100" s="73"/>
      <c r="CC100" s="73"/>
      <c r="CD100" s="73"/>
      <c r="CE100" s="73"/>
      <c r="CF100" s="73"/>
      <c r="CG100" s="73"/>
      <c r="CH100" s="73"/>
      <c r="CI100" s="73"/>
      <c r="CJ100" s="73"/>
      <c r="CK100" s="73"/>
      <c r="CL100" s="73"/>
      <c r="CM100" s="73"/>
      <c r="CN100" s="73"/>
      <c r="CO100" s="73"/>
    </row>
    <row r="101" spans="1:93" s="60" customFormat="1" ht="15.95" customHeight="1">
      <c r="H101" s="18"/>
      <c r="I101" s="18"/>
      <c r="J101" s="18"/>
      <c r="K101" s="18"/>
      <c r="L101" s="18"/>
      <c r="M101" s="18"/>
      <c r="N101" s="18"/>
      <c r="O101" s="18"/>
      <c r="P101" s="18"/>
      <c r="Q101" s="18"/>
      <c r="R101" s="18"/>
      <c r="S101" s="18"/>
      <c r="T101" s="18"/>
      <c r="U101" s="18"/>
      <c r="V101" s="18"/>
      <c r="W101" s="18"/>
      <c r="X101" s="18"/>
      <c r="Y101" s="18"/>
      <c r="Z101" s="18"/>
      <c r="AA101" s="18"/>
      <c r="AD101" s="77"/>
      <c r="AF101" s="291"/>
      <c r="AG101" s="291"/>
      <c r="AH101" s="291"/>
      <c r="AI101" s="291"/>
      <c r="AJ101" s="291"/>
      <c r="AK101" s="291"/>
      <c r="AL101" s="291"/>
      <c r="AM101" s="291"/>
      <c r="AN101" s="291"/>
      <c r="AO101" s="291"/>
      <c r="AP101" s="291"/>
      <c r="AQ101" s="291"/>
      <c r="AR101" s="291"/>
      <c r="AS101" s="291"/>
      <c r="AT101" s="291"/>
      <c r="AU101" s="291"/>
      <c r="AV101" s="291"/>
      <c r="AW101" s="291"/>
      <c r="AX101" s="291"/>
      <c r="AY101" s="291"/>
      <c r="AZ101" s="289"/>
      <c r="BA101" s="73"/>
      <c r="BB101" s="73"/>
      <c r="BC101" s="73"/>
      <c r="BD101" s="73"/>
      <c r="BE101" s="73"/>
      <c r="BF101" s="73"/>
      <c r="BG101" s="73"/>
      <c r="BH101" s="73"/>
      <c r="BI101" s="73"/>
      <c r="BJ101" s="73"/>
      <c r="BK101" s="73"/>
      <c r="BL101" s="73"/>
      <c r="BM101" s="73"/>
      <c r="BN101" s="73"/>
      <c r="BO101" s="73"/>
      <c r="BP101" s="73"/>
      <c r="BQ101" s="73"/>
      <c r="BR101" s="73"/>
      <c r="BS101" s="73"/>
      <c r="BT101" s="73"/>
      <c r="BU101" s="73"/>
      <c r="BV101" s="73"/>
      <c r="BW101" s="73"/>
      <c r="BX101" s="73"/>
      <c r="BY101" s="73"/>
      <c r="BZ101" s="73"/>
      <c r="CA101" s="73"/>
      <c r="CB101" s="73"/>
      <c r="CC101" s="73"/>
      <c r="CD101" s="73"/>
      <c r="CE101" s="73"/>
      <c r="CF101" s="73"/>
      <c r="CG101" s="73"/>
      <c r="CH101" s="73"/>
      <c r="CI101" s="73"/>
      <c r="CJ101" s="73"/>
      <c r="CK101" s="73"/>
      <c r="CL101" s="73"/>
      <c r="CM101" s="73"/>
      <c r="CN101" s="73"/>
      <c r="CO101" s="73"/>
    </row>
    <row r="102" spans="1:93" s="60" customFormat="1" ht="15.95" customHeight="1">
      <c r="AF102" s="291"/>
      <c r="AG102" s="291"/>
      <c r="AH102" s="291"/>
      <c r="AI102" s="291"/>
      <c r="AJ102" s="291"/>
      <c r="AK102" s="291"/>
      <c r="AL102" s="291"/>
      <c r="AM102" s="291"/>
      <c r="AN102" s="291"/>
      <c r="AO102" s="291"/>
      <c r="AP102" s="291"/>
      <c r="AQ102" s="291"/>
      <c r="AR102" s="291"/>
      <c r="AS102" s="291"/>
      <c r="AT102" s="291"/>
      <c r="AU102" s="291"/>
      <c r="AV102" s="291"/>
      <c r="AW102" s="291"/>
      <c r="AX102" s="291"/>
      <c r="AY102" s="291"/>
      <c r="AZ102" s="289"/>
      <c r="BA102" s="73"/>
      <c r="BB102" s="73"/>
      <c r="BC102" s="73"/>
      <c r="BD102" s="73"/>
      <c r="BE102" s="73"/>
      <c r="BF102" s="73"/>
      <c r="BG102" s="73"/>
      <c r="BH102" s="73"/>
      <c r="BI102" s="73"/>
      <c r="BJ102" s="73"/>
      <c r="BK102" s="73"/>
      <c r="BL102" s="73"/>
      <c r="BM102" s="73"/>
      <c r="BN102" s="73"/>
      <c r="BO102" s="73"/>
      <c r="BP102" s="73"/>
      <c r="BQ102" s="73"/>
      <c r="BR102" s="73"/>
      <c r="BS102" s="73"/>
      <c r="BT102" s="73"/>
      <c r="BU102" s="73"/>
      <c r="BV102" s="73"/>
      <c r="BW102" s="73"/>
      <c r="BX102" s="73"/>
      <c r="BY102" s="73"/>
      <c r="BZ102" s="73"/>
      <c r="CA102" s="73"/>
      <c r="CB102" s="73"/>
      <c r="CC102" s="73"/>
      <c r="CD102" s="73"/>
      <c r="CE102" s="73"/>
      <c r="CF102" s="73"/>
      <c r="CG102" s="73"/>
      <c r="CH102" s="73"/>
      <c r="CI102" s="73"/>
      <c r="CJ102" s="73"/>
      <c r="CK102" s="73"/>
      <c r="CL102" s="73"/>
      <c r="CM102" s="73"/>
      <c r="CN102" s="73"/>
      <c r="CO102" s="73"/>
    </row>
    <row r="103" spans="1:93" s="60" customFormat="1" ht="15.95" customHeight="1">
      <c r="AF103" s="291"/>
      <c r="AG103" s="291"/>
      <c r="AH103" s="291"/>
      <c r="AI103" s="291"/>
      <c r="AJ103" s="291"/>
      <c r="AK103" s="291"/>
      <c r="AL103" s="291"/>
      <c r="AM103" s="291"/>
      <c r="AN103" s="291"/>
      <c r="AO103" s="291"/>
      <c r="AP103" s="291"/>
      <c r="AQ103" s="291"/>
      <c r="AR103" s="291"/>
      <c r="AS103" s="291"/>
      <c r="AT103" s="291"/>
      <c r="AU103" s="291"/>
      <c r="AV103" s="291"/>
      <c r="AW103" s="291"/>
      <c r="AX103" s="291"/>
      <c r="AY103" s="291"/>
      <c r="AZ103" s="289"/>
      <c r="BA103" s="73"/>
      <c r="BB103" s="73"/>
      <c r="BC103" s="73"/>
      <c r="BD103" s="73"/>
      <c r="BE103" s="73"/>
      <c r="BF103" s="73"/>
      <c r="BG103" s="73"/>
      <c r="BH103" s="73"/>
      <c r="BI103" s="73"/>
      <c r="BJ103" s="73"/>
      <c r="BK103" s="73"/>
      <c r="BL103" s="73"/>
      <c r="BM103" s="73"/>
      <c r="BN103" s="73"/>
      <c r="BO103" s="73"/>
      <c r="BP103" s="73"/>
      <c r="BQ103" s="73"/>
      <c r="BR103" s="73"/>
      <c r="BS103" s="73"/>
      <c r="BT103" s="73"/>
      <c r="BU103" s="73"/>
      <c r="BV103" s="73"/>
      <c r="BW103" s="73"/>
      <c r="BX103" s="73"/>
      <c r="BY103" s="73"/>
      <c r="BZ103" s="73"/>
      <c r="CA103" s="73"/>
      <c r="CB103" s="73"/>
      <c r="CC103" s="73"/>
      <c r="CD103" s="73"/>
      <c r="CE103" s="73"/>
      <c r="CF103" s="73"/>
      <c r="CG103" s="73"/>
      <c r="CH103" s="73"/>
      <c r="CI103" s="73"/>
      <c r="CJ103" s="73"/>
      <c r="CK103" s="73"/>
      <c r="CL103" s="73"/>
      <c r="CM103" s="73"/>
      <c r="CN103" s="73"/>
      <c r="CO103" s="73"/>
    </row>
    <row r="104" spans="1:93" s="60" customFormat="1" ht="15.95" customHeight="1">
      <c r="AF104" s="291"/>
      <c r="AG104" s="291"/>
      <c r="AH104" s="291"/>
      <c r="AI104" s="291"/>
      <c r="AJ104" s="291"/>
      <c r="AK104" s="291"/>
      <c r="AL104" s="291"/>
      <c r="AM104" s="291"/>
      <c r="AN104" s="291"/>
      <c r="AO104" s="291"/>
      <c r="AP104" s="291"/>
      <c r="AQ104" s="291"/>
      <c r="AR104" s="291"/>
      <c r="AS104" s="291"/>
      <c r="AT104" s="291"/>
      <c r="AU104" s="291"/>
      <c r="AV104" s="291"/>
      <c r="AW104" s="291"/>
      <c r="AX104" s="291"/>
      <c r="AY104" s="291"/>
      <c r="AZ104" s="289"/>
      <c r="BA104" s="73"/>
      <c r="BB104" s="73"/>
      <c r="BC104" s="73"/>
      <c r="BD104" s="73"/>
      <c r="BE104" s="73"/>
      <c r="BF104" s="73"/>
      <c r="BG104" s="73"/>
      <c r="BH104" s="73"/>
      <c r="BI104" s="73"/>
      <c r="BJ104" s="73"/>
      <c r="BK104" s="73"/>
      <c r="BL104" s="73"/>
      <c r="BM104" s="73"/>
      <c r="BN104" s="73"/>
      <c r="BO104" s="73"/>
      <c r="BP104" s="73"/>
      <c r="BQ104" s="73"/>
      <c r="BR104" s="73"/>
      <c r="BS104" s="73"/>
      <c r="BT104" s="73"/>
      <c r="BU104" s="73"/>
      <c r="BV104" s="73"/>
      <c r="BW104" s="73"/>
      <c r="BX104" s="73"/>
      <c r="BY104" s="73"/>
      <c r="BZ104" s="73"/>
      <c r="CA104" s="73"/>
      <c r="CB104" s="73"/>
      <c r="CC104" s="73"/>
      <c r="CD104" s="73"/>
      <c r="CE104" s="73"/>
      <c r="CF104" s="73"/>
      <c r="CG104" s="73"/>
      <c r="CH104" s="73"/>
      <c r="CI104" s="73"/>
      <c r="CJ104" s="73"/>
      <c r="CK104" s="73"/>
      <c r="CL104" s="73"/>
      <c r="CM104" s="73"/>
      <c r="CN104" s="73"/>
      <c r="CO104" s="73"/>
    </row>
    <row r="105" spans="1:93" s="60" customFormat="1" ht="15.95" customHeight="1">
      <c r="AF105" s="291"/>
      <c r="AG105" s="291"/>
      <c r="AH105" s="291"/>
      <c r="AI105" s="291"/>
      <c r="AJ105" s="291"/>
      <c r="AK105" s="291"/>
      <c r="AL105" s="291"/>
      <c r="AM105" s="291"/>
      <c r="AN105" s="291"/>
      <c r="AO105" s="291"/>
      <c r="AP105" s="291"/>
      <c r="AQ105" s="291"/>
      <c r="AR105" s="291"/>
      <c r="AS105" s="291"/>
      <c r="AT105" s="291"/>
      <c r="AU105" s="291"/>
      <c r="AV105" s="291"/>
      <c r="AW105" s="291"/>
      <c r="AX105" s="291"/>
      <c r="AY105" s="291"/>
      <c r="AZ105" s="289"/>
      <c r="BA105" s="73"/>
      <c r="BB105" s="73"/>
      <c r="BC105" s="73"/>
      <c r="BD105" s="73"/>
      <c r="BE105" s="73"/>
      <c r="BF105" s="73"/>
      <c r="BG105" s="73"/>
      <c r="BH105" s="73"/>
      <c r="BI105" s="73"/>
      <c r="BJ105" s="73"/>
      <c r="BK105" s="73"/>
      <c r="BL105" s="73"/>
      <c r="BM105" s="73"/>
      <c r="BN105" s="73"/>
      <c r="BO105" s="73"/>
      <c r="BP105" s="73"/>
      <c r="BQ105" s="73"/>
      <c r="BR105" s="73"/>
      <c r="BS105" s="73"/>
      <c r="BT105" s="73"/>
      <c r="BU105" s="73"/>
      <c r="BV105" s="73"/>
      <c r="BW105" s="73"/>
      <c r="BX105" s="73"/>
      <c r="BY105" s="73"/>
      <c r="BZ105" s="73"/>
      <c r="CA105" s="73"/>
      <c r="CB105" s="73"/>
      <c r="CC105" s="73"/>
      <c r="CD105" s="73"/>
      <c r="CE105" s="73"/>
      <c r="CF105" s="73"/>
      <c r="CG105" s="73"/>
      <c r="CH105" s="73"/>
      <c r="CI105" s="73"/>
      <c r="CJ105" s="73"/>
      <c r="CK105" s="73"/>
      <c r="CL105" s="73"/>
      <c r="CM105" s="73"/>
      <c r="CN105" s="73"/>
      <c r="CO105" s="73"/>
    </row>
    <row r="106" spans="1:93" s="60" customFormat="1" ht="15.95" customHeight="1">
      <c r="AF106" s="291"/>
      <c r="AG106" s="291"/>
      <c r="AH106" s="291"/>
      <c r="AI106" s="291"/>
      <c r="AJ106" s="291"/>
      <c r="AK106" s="291"/>
      <c r="AL106" s="291"/>
      <c r="AM106" s="291"/>
      <c r="AN106" s="291"/>
      <c r="AO106" s="291"/>
      <c r="AP106" s="291"/>
      <c r="AQ106" s="291"/>
      <c r="AR106" s="291"/>
      <c r="AS106" s="291"/>
      <c r="AT106" s="291"/>
      <c r="AU106" s="291"/>
      <c r="AV106" s="291"/>
      <c r="AW106" s="291"/>
      <c r="AX106" s="291"/>
      <c r="AY106" s="291"/>
      <c r="AZ106" s="289"/>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3"/>
      <c r="CC106" s="73"/>
      <c r="CD106" s="73"/>
      <c r="CE106" s="73"/>
      <c r="CF106" s="73"/>
      <c r="CG106" s="73"/>
      <c r="CH106" s="73"/>
      <c r="CI106" s="73"/>
      <c r="CJ106" s="73"/>
      <c r="CK106" s="73"/>
      <c r="CL106" s="73"/>
      <c r="CM106" s="73"/>
      <c r="CN106" s="73"/>
      <c r="CO106" s="73"/>
    </row>
    <row r="108" spans="1:93" ht="15.95" customHeight="1">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291"/>
    </row>
  </sheetData>
  <sheetProtection sheet="1" objects="1" scenarios="1"/>
  <protectedRanges>
    <protectedRange sqref="AU22" name="範囲1"/>
  </protectedRanges>
  <mergeCells count="117">
    <mergeCell ref="D15:G15"/>
    <mergeCell ref="D16:G16"/>
    <mergeCell ref="D18:G19"/>
    <mergeCell ref="H18:H19"/>
    <mergeCell ref="D41:G41"/>
    <mergeCell ref="D42:G42"/>
    <mergeCell ref="X44:Y44"/>
    <mergeCell ref="D45:G46"/>
    <mergeCell ref="AH43:AI43"/>
    <mergeCell ref="D31:G31"/>
    <mergeCell ref="N31:Q31"/>
    <mergeCell ref="D32:G32"/>
    <mergeCell ref="D33:G33"/>
    <mergeCell ref="D34:G34"/>
    <mergeCell ref="C35:H35"/>
    <mergeCell ref="H45:H46"/>
    <mergeCell ref="C44:H44"/>
    <mergeCell ref="X35:Y35"/>
    <mergeCell ref="D36:G37"/>
    <mergeCell ref="H36:H37"/>
    <mergeCell ref="D40:G40"/>
    <mergeCell ref="N40:Q40"/>
    <mergeCell ref="C27:C28"/>
    <mergeCell ref="AC33:AE33"/>
    <mergeCell ref="N13:Q13"/>
    <mergeCell ref="C18:C19"/>
    <mergeCell ref="X26:Y26"/>
    <mergeCell ref="D27:G28"/>
    <mergeCell ref="H27:H28"/>
    <mergeCell ref="A1:AE1"/>
    <mergeCell ref="L9:M9"/>
    <mergeCell ref="AB2:AD2"/>
    <mergeCell ref="AC15:AE15"/>
    <mergeCell ref="D8:G8"/>
    <mergeCell ref="A4:AE4"/>
    <mergeCell ref="G6:Y6"/>
    <mergeCell ref="K8:R8"/>
    <mergeCell ref="AC24:AE24"/>
    <mergeCell ref="X17:Y17"/>
    <mergeCell ref="D22:G22"/>
    <mergeCell ref="N22:Q22"/>
    <mergeCell ref="D23:G23"/>
    <mergeCell ref="D24:G24"/>
    <mergeCell ref="O17:Q17"/>
    <mergeCell ref="R17:T17"/>
    <mergeCell ref="U17:W17"/>
    <mergeCell ref="D13:G13"/>
    <mergeCell ref="D14:G14"/>
    <mergeCell ref="C26:H26"/>
    <mergeCell ref="AC42:AE42"/>
    <mergeCell ref="C36:C37"/>
    <mergeCell ref="C45:C46"/>
    <mergeCell ref="D43:G43"/>
    <mergeCell ref="D25:G25"/>
    <mergeCell ref="C17:H17"/>
    <mergeCell ref="AN40:AO40"/>
    <mergeCell ref="AH35:AI35"/>
    <mergeCell ref="AH41:AX41"/>
    <mergeCell ref="AH42:AX42"/>
    <mergeCell ref="AO44:AQ44"/>
    <mergeCell ref="AR44:AS44"/>
    <mergeCell ref="AT44:AV44"/>
    <mergeCell ref="AH44:AI44"/>
    <mergeCell ref="AH45:AX46"/>
    <mergeCell ref="AC44:AE44"/>
    <mergeCell ref="AC35:AE35"/>
    <mergeCell ref="AC26:AE26"/>
    <mergeCell ref="AC17:AE17"/>
    <mergeCell ref="AH31:AJ31"/>
    <mergeCell ref="AN31:AO31"/>
    <mergeCell ref="AH26:AI26"/>
    <mergeCell ref="AO17:AQ17"/>
    <mergeCell ref="AY17:AZ17"/>
    <mergeCell ref="AH18:AX19"/>
    <mergeCell ref="AH22:AJ22"/>
    <mergeCell ref="AN22:AO22"/>
    <mergeCell ref="AH23:AX23"/>
    <mergeCell ref="AH17:AI17"/>
    <mergeCell ref="AY44:AZ44"/>
    <mergeCell ref="AH32:AX32"/>
    <mergeCell ref="AH33:AX33"/>
    <mergeCell ref="AH34:AI34"/>
    <mergeCell ref="AO35:AQ35"/>
    <mergeCell ref="AR35:AS35"/>
    <mergeCell ref="AT35:AV35"/>
    <mergeCell ref="AY35:AZ35"/>
    <mergeCell ref="AH36:AX37"/>
    <mergeCell ref="AH40:AJ40"/>
    <mergeCell ref="AY26:AZ26"/>
    <mergeCell ref="AH27:AX28"/>
    <mergeCell ref="O26:Q26"/>
    <mergeCell ref="R26:T26"/>
    <mergeCell ref="U26:W26"/>
    <mergeCell ref="Z26:AB26"/>
    <mergeCell ref="O35:Q35"/>
    <mergeCell ref="R35:T35"/>
    <mergeCell ref="U35:W35"/>
    <mergeCell ref="Z35:AB35"/>
    <mergeCell ref="O44:Q44"/>
    <mergeCell ref="R44:T44"/>
    <mergeCell ref="U44:W44"/>
    <mergeCell ref="Z44:AB44"/>
    <mergeCell ref="AH12:AJ12"/>
    <mergeCell ref="V11:Z11"/>
    <mergeCell ref="AH24:AX24"/>
    <mergeCell ref="AH25:AI25"/>
    <mergeCell ref="AO26:AQ26"/>
    <mergeCell ref="AR26:AS26"/>
    <mergeCell ref="AT26:AV26"/>
    <mergeCell ref="AH13:AJ13"/>
    <mergeCell ref="AH14:AX14"/>
    <mergeCell ref="AH15:AX15"/>
    <mergeCell ref="AH16:AI16"/>
    <mergeCell ref="AN13:AO13"/>
    <mergeCell ref="Z17:AB17"/>
    <mergeCell ref="AR17:AS17"/>
    <mergeCell ref="AT17:AV17"/>
  </mergeCells>
  <phoneticPr fontId="4"/>
  <dataValidations count="8">
    <dataValidation type="textLength" imeMode="disabled" operator="equal" allowBlank="1" showInputMessage="1" showErrorMessage="1" error="2桁の数字を入力ください。" prompt="2桁の数字を入力ください。" sqref="AQ13 AS13 AU13 AK16 AM16 AO16 AQ22 AS22 AU22 AK25 AM25 AO25 AK34 AM34 AO34 AK43 AM43 AO43 AQ31 AS31 AU31 AQ40 AS40 AU40" xr:uid="{00000000-0002-0000-0900-000000000000}">
      <formula1>2</formula1>
    </dataValidation>
    <dataValidation imeMode="fullKatakana" allowBlank="1" showInputMessage="1" showErrorMessage="1" sqref="AH32:AX32 AH23:AX23 AH41:AX41" xr:uid="{00000000-0002-0000-0900-000001000000}"/>
    <dataValidation imeMode="fullKatakana" allowBlank="1" showInputMessage="1" showErrorMessage="1" prompt="姓名の間は１マスあける" sqref="AH14:AX14" xr:uid="{F1789840-EE2A-4F44-A624-6F3AAF179C97}"/>
    <dataValidation allowBlank="1" showInputMessage="1" showErrorMessage="1" prompt="姓名の間は１マスあける" sqref="AH15:AX15" xr:uid="{8FB11DF4-B07D-4153-86CC-13EEB1E2E9A6}"/>
    <dataValidation allowBlank="1" showInputMessage="1" showErrorMessage="1" prompt="区町村以降の住所を入力" sqref="AH18:AX19" xr:uid="{EED15B92-5E75-46BF-BB05-EF9FB5D8DAB0}"/>
    <dataValidation allowBlank="1" showInputMessage="1" showErrorMessage="1" prompt="入力例：兵庫県" sqref="AO17:AQ17" xr:uid="{B6CD1926-0D28-4A16-A406-EBDF87155201}"/>
    <dataValidation allowBlank="1" showInputMessage="1" showErrorMessage="1" prompt="入力例：神戸市" sqref="AT17:AV17" xr:uid="{0318C525-E4C1-42AA-BC29-B967C73A3908}"/>
    <dataValidation allowBlank="1" showInputMessage="1" showErrorMessage="1" prompt="入力例：中央区" sqref="AY17:AZ17" xr:uid="{14A7E32B-36EB-436D-9664-A46BAEC7799C}"/>
  </dataValidations>
  <pageMargins left="0.78740157480314965" right="0" top="0.59055118110236227" bottom="0.39370078740157483" header="0.51181102362204722" footer="0.51181102362204722"/>
  <pageSetup paperSize="9"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2000000}">
          <x14:formula1>
            <xm:f>コード１!$I$2:$I$6</xm:f>
          </x14:formula1>
          <xm:sqref>AN13:AO13 AH16:AI16 AN22:AO22 AH25:AI25 AN31:AO31 AH34:AI34 AN40:AO40 AH43:AI43</xm:sqref>
        </x14:dataValidation>
        <x14:dataValidation type="list" allowBlank="1" showInputMessage="1" showErrorMessage="1" xr:uid="{00000000-0002-0000-0900-000003000000}">
          <x14:formula1>
            <xm:f>コード１!$G$15:$G$16</xm:f>
          </x14:formula1>
          <xm:sqref>AH40:AJ40 AH22:AJ22 AH31:AJ31 AH13:AJ13</xm:sqref>
        </x14:dataValidation>
        <x14:dataValidation type="list" allowBlank="1" showInputMessage="1" showErrorMessage="1" xr:uid="{8B59AA4A-4363-44FF-A3B8-884FCA95C6FF}">
          <x14:formula1>
            <xm:f>コード１!$G$19:$G$20</xm:f>
          </x14:formula1>
          <xm:sqref>AH12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39CFC-7B5A-41A8-ADE3-85AFD2E47EEF}">
  <sheetPr>
    <tabColor rgb="FFFFFF00"/>
    <pageSetUpPr fitToPage="1"/>
  </sheetPr>
  <dimension ref="A1:CO108"/>
  <sheetViews>
    <sheetView zoomScale="80" zoomScaleNormal="80" zoomScaleSheetLayoutView="80" workbookViewId="0">
      <selection activeCell="AH10" sqref="AH10:AX10"/>
    </sheetView>
  </sheetViews>
  <sheetFormatPr defaultColWidth="3.375" defaultRowHeight="15.95" customHeight="1"/>
  <cols>
    <col min="1" max="1" width="4.5" style="9" customWidth="1"/>
    <col min="2" max="2" width="1.625" style="9" customWidth="1"/>
    <col min="3" max="3" width="2.875" style="9" customWidth="1"/>
    <col min="4" max="7" width="3.125" style="9" customWidth="1"/>
    <col min="8" max="30" width="2.875" style="9" customWidth="1"/>
    <col min="31" max="31" width="1.625" style="9" customWidth="1"/>
    <col min="32" max="32" width="1.5" style="146" customWidth="1"/>
    <col min="33" max="33" width="15" style="146" customWidth="1"/>
    <col min="34" max="50" width="3.875" style="146" customWidth="1"/>
    <col min="51" max="51" width="11.625" style="146" customWidth="1"/>
    <col min="52" max="52" width="3.875" style="284" customWidth="1"/>
    <col min="53" max="53" width="3.375" style="44" customWidth="1"/>
    <col min="54" max="93" width="3.375" style="44"/>
    <col min="94" max="16384" width="3.375" style="9"/>
  </cols>
  <sheetData>
    <row r="1" spans="1:93" ht="17.25" customHeight="1">
      <c r="A1" s="639" t="s">
        <v>13</v>
      </c>
      <c r="B1" s="639"/>
      <c r="C1" s="639"/>
      <c r="D1" s="639"/>
      <c r="E1" s="639"/>
      <c r="F1" s="639"/>
      <c r="G1" s="639"/>
      <c r="H1" s="639"/>
      <c r="I1" s="639"/>
      <c r="J1" s="639"/>
      <c r="K1" s="639"/>
      <c r="L1" s="639"/>
      <c r="M1" s="639"/>
      <c r="N1" s="639"/>
      <c r="O1" s="639"/>
      <c r="P1" s="639"/>
      <c r="Q1" s="639"/>
      <c r="R1" s="639"/>
      <c r="S1" s="639"/>
      <c r="T1" s="639"/>
      <c r="U1" s="639"/>
      <c r="V1" s="639"/>
      <c r="W1" s="639"/>
      <c r="X1" s="639"/>
      <c r="Y1" s="639"/>
      <c r="Z1" s="639"/>
      <c r="AA1" s="639"/>
      <c r="AB1" s="639"/>
      <c r="AC1" s="639"/>
      <c r="AD1" s="639"/>
      <c r="AE1" s="639"/>
      <c r="AF1" s="371"/>
    </row>
    <row r="2" spans="1:93" ht="17.25" customHeight="1">
      <c r="AB2" s="48" t="s">
        <v>29</v>
      </c>
      <c r="AC2" s="49" t="s">
        <v>28</v>
      </c>
      <c r="AD2" s="50" t="s">
        <v>27</v>
      </c>
    </row>
    <row r="3" spans="1:93" ht="17.25" customHeight="1" thickBot="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371"/>
    </row>
    <row r="4" spans="1:93" ht="17.25" customHeight="1" thickBot="1">
      <c r="B4" s="72"/>
      <c r="C4" s="932" t="s">
        <v>130</v>
      </c>
      <c r="D4" s="933"/>
      <c r="E4" s="933"/>
      <c r="F4" s="933"/>
      <c r="G4" s="933"/>
      <c r="H4" s="933"/>
      <c r="I4" s="933"/>
      <c r="J4" s="933"/>
      <c r="K4" s="933"/>
      <c r="L4" s="933"/>
      <c r="M4" s="933"/>
      <c r="N4" s="933"/>
      <c r="O4" s="933"/>
      <c r="P4" s="933"/>
      <c r="Q4" s="933"/>
      <c r="R4" s="933"/>
      <c r="S4" s="933"/>
      <c r="T4" s="933"/>
      <c r="U4" s="933"/>
      <c r="V4" s="933"/>
      <c r="W4" s="933"/>
      <c r="X4" s="933"/>
      <c r="Y4" s="933"/>
      <c r="Z4" s="933"/>
      <c r="AA4" s="933"/>
      <c r="AB4" s="933"/>
      <c r="AC4" s="933"/>
      <c r="AD4" s="934"/>
    </row>
    <row r="5" spans="1:93" ht="17.25" customHeight="1">
      <c r="AB5" s="18"/>
      <c r="AC5" s="18"/>
      <c r="AD5" s="18"/>
    </row>
    <row r="6" spans="1:93" ht="17.25" customHeight="1">
      <c r="D6" s="654" t="s">
        <v>5</v>
      </c>
      <c r="E6" s="654"/>
      <c r="F6" s="654"/>
      <c r="G6" s="654"/>
      <c r="K6" s="611" t="s">
        <v>6</v>
      </c>
      <c r="L6" s="611"/>
      <c r="M6" s="611"/>
      <c r="N6" s="611"/>
      <c r="O6" s="611"/>
      <c r="P6" s="611"/>
      <c r="Q6" s="611"/>
      <c r="R6" s="611"/>
    </row>
    <row r="7" spans="1:93" ht="17.25" customHeight="1">
      <c r="C7" s="52" t="s">
        <v>18</v>
      </c>
      <c r="D7" s="53"/>
      <c r="E7" s="53"/>
      <c r="F7" s="53"/>
      <c r="G7" s="53"/>
      <c r="H7" s="54"/>
      <c r="J7" s="242" t="str">
        <f>一面!R24</f>
        <v>2</v>
      </c>
      <c r="K7" s="242" t="str">
        <f>一面!S24</f>
        <v>8</v>
      </c>
      <c r="L7" s="671" t="str">
        <f>一面!T24</f>
        <v>(　　）</v>
      </c>
      <c r="M7" s="671"/>
      <c r="N7" s="242" t="str">
        <f>一面!V24</f>
        <v/>
      </c>
      <c r="O7" s="243" t="str">
        <f>一面!W24</f>
        <v/>
      </c>
      <c r="P7" s="243" t="str">
        <f>一面!X24</f>
        <v/>
      </c>
      <c r="Q7" s="243" t="str">
        <f>一面!Y24</f>
        <v/>
      </c>
      <c r="R7" s="243" t="str">
        <f>一面!Z24</f>
        <v/>
      </c>
      <c r="S7" s="244" t="str">
        <f>一面!AA24</f>
        <v/>
      </c>
    </row>
    <row r="8" spans="1:93" s="60" customFormat="1" ht="6.75" customHeight="1">
      <c r="A8" s="9"/>
      <c r="B8" s="9"/>
      <c r="C8" s="9"/>
      <c r="D8" s="9"/>
      <c r="E8" s="9"/>
      <c r="F8" s="9"/>
      <c r="G8" s="9"/>
      <c r="H8" s="9"/>
      <c r="I8" s="9"/>
      <c r="J8" s="9"/>
      <c r="K8" s="9"/>
      <c r="L8" s="13"/>
      <c r="M8" s="13"/>
      <c r="N8" s="9"/>
      <c r="O8" s="9"/>
      <c r="P8" s="9"/>
      <c r="Q8" s="9"/>
      <c r="R8" s="9"/>
      <c r="S8" s="9"/>
      <c r="T8" s="9"/>
      <c r="U8" s="9"/>
      <c r="V8" s="9"/>
      <c r="W8" s="9"/>
      <c r="X8" s="9"/>
      <c r="Y8" s="9"/>
      <c r="Z8" s="9"/>
      <c r="AA8" s="9"/>
      <c r="AB8" s="9"/>
      <c r="AC8" s="9"/>
      <c r="AD8" s="9"/>
      <c r="AE8" s="9"/>
      <c r="AF8" s="146"/>
      <c r="AG8" s="291"/>
      <c r="AH8" s="291"/>
      <c r="AI8" s="291"/>
      <c r="AJ8" s="291"/>
      <c r="AK8" s="291"/>
      <c r="AL8" s="291"/>
      <c r="AM8" s="291"/>
      <c r="AN8" s="291"/>
      <c r="AO8" s="291"/>
      <c r="AP8" s="291"/>
      <c r="AQ8" s="291"/>
      <c r="AR8" s="291"/>
      <c r="AS8" s="291"/>
      <c r="AT8" s="291"/>
      <c r="AU8" s="291"/>
      <c r="AV8" s="291"/>
      <c r="AW8" s="291"/>
      <c r="AX8" s="291"/>
      <c r="AY8" s="291"/>
      <c r="AZ8" s="289"/>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row>
    <row r="9" spans="1:93" s="60" customFormat="1" ht="17.25" customHeight="1" thickBot="1">
      <c r="A9" s="13" t="s">
        <v>0</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284" t="s">
        <v>4925</v>
      </c>
      <c r="AG9" s="291"/>
      <c r="AH9" s="291"/>
      <c r="AI9" s="291"/>
      <c r="AJ9" s="291"/>
      <c r="AK9" s="291"/>
      <c r="AL9" s="291"/>
      <c r="AM9" s="291"/>
      <c r="AN9" s="291"/>
      <c r="AO9" s="291"/>
      <c r="AP9" s="291"/>
      <c r="AQ9" s="291"/>
      <c r="AR9" s="291"/>
      <c r="AS9" s="291"/>
      <c r="AT9" s="291"/>
      <c r="AU9" s="291"/>
      <c r="AV9" s="291"/>
      <c r="AW9" s="291"/>
      <c r="AX9" s="291"/>
      <c r="AY9" s="291"/>
      <c r="AZ9" s="289"/>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row>
    <row r="10" spans="1:93" s="60" customFormat="1" ht="17.25" customHeight="1" thickBot="1">
      <c r="A10" s="248" t="s">
        <v>132</v>
      </c>
      <c r="B10" s="9"/>
      <c r="C10" s="257"/>
      <c r="D10" s="623" t="s">
        <v>26</v>
      </c>
      <c r="E10" s="623"/>
      <c r="F10" s="623"/>
      <c r="G10" s="623"/>
      <c r="H10" s="272"/>
      <c r="I10" s="242" t="str">
        <f>BB10</f>
        <v/>
      </c>
      <c r="J10" s="243" t="str">
        <f t="shared" ref="J10:AB10" si="0">BC10</f>
        <v/>
      </c>
      <c r="K10" s="243" t="str">
        <f t="shared" si="0"/>
        <v/>
      </c>
      <c r="L10" s="243" t="str">
        <f t="shared" si="0"/>
        <v/>
      </c>
      <c r="M10" s="243" t="str">
        <f t="shared" si="0"/>
        <v/>
      </c>
      <c r="N10" s="243" t="str">
        <f t="shared" si="0"/>
        <v/>
      </c>
      <c r="O10" s="243" t="str">
        <f t="shared" si="0"/>
        <v/>
      </c>
      <c r="P10" s="243" t="str">
        <f t="shared" si="0"/>
        <v/>
      </c>
      <c r="Q10" s="243" t="str">
        <f t="shared" si="0"/>
        <v/>
      </c>
      <c r="R10" s="243" t="str">
        <f t="shared" si="0"/>
        <v/>
      </c>
      <c r="S10" s="243" t="str">
        <f t="shared" si="0"/>
        <v/>
      </c>
      <c r="T10" s="243" t="str">
        <f t="shared" si="0"/>
        <v/>
      </c>
      <c r="U10" s="243" t="str">
        <f t="shared" si="0"/>
        <v/>
      </c>
      <c r="V10" s="243" t="str">
        <f t="shared" si="0"/>
        <v/>
      </c>
      <c r="W10" s="243" t="str">
        <f t="shared" si="0"/>
        <v/>
      </c>
      <c r="X10" s="243" t="str">
        <f t="shared" si="0"/>
        <v/>
      </c>
      <c r="Y10" s="243" t="str">
        <f t="shared" si="0"/>
        <v/>
      </c>
      <c r="Z10" s="243" t="str">
        <f t="shared" si="0"/>
        <v/>
      </c>
      <c r="AA10" s="243" t="str">
        <f t="shared" si="0"/>
        <v/>
      </c>
      <c r="AB10" s="244" t="str">
        <f t="shared" si="0"/>
        <v/>
      </c>
      <c r="AC10" s="9"/>
      <c r="AD10" s="9"/>
      <c r="AE10" s="9"/>
      <c r="AF10" s="284"/>
      <c r="AG10" s="420" t="s">
        <v>26</v>
      </c>
      <c r="AH10" s="607"/>
      <c r="AI10" s="608"/>
      <c r="AJ10" s="608"/>
      <c r="AK10" s="608"/>
      <c r="AL10" s="608"/>
      <c r="AM10" s="608"/>
      <c r="AN10" s="608"/>
      <c r="AO10" s="608"/>
      <c r="AP10" s="608"/>
      <c r="AQ10" s="608"/>
      <c r="AR10" s="608"/>
      <c r="AS10" s="608"/>
      <c r="AT10" s="608"/>
      <c r="AU10" s="608"/>
      <c r="AV10" s="608"/>
      <c r="AW10" s="608"/>
      <c r="AX10" s="622"/>
      <c r="AY10" s="342" t="s">
        <v>177</v>
      </c>
      <c r="AZ10" s="69" t="str">
        <f>ASC(AH10)</f>
        <v/>
      </c>
      <c r="BA10" s="69" t="str">
        <f>SUBSTITUTE(SUBSTITUTE(SUBSTITUTE(SUBSTITUTE(SUBSTITUTE(SUBSTITUTE(SUBSTITUTE(SUBSTITUTE(SUBSTITUTE(SUBSTITUTE(SUBSTITUTE(SUBSTITUTE(SUBSTITUTE(SUBSTITUTE(SUBSTITUTE(SUBSTITUTE(SUBSTITUTE(SUBSTITUTE(SUBSTITUTE(SUBSTITUTE(SUBSTITUTE(SUBSTITUTE(SUBSTITUTE(SUBSTITUTE(SUBSTITUTE(AZ10,"が","か゛"),"ぎ","き゛"),"ぐ","く゛"),"げ","け゛"),"ご","こ゛"),"ざ","さ゛"),"じ","し゛"),"ず","す゛"),"ぜ","せ゛"),"ぞ","そ゛"),"だ","た゛"),"ぢ","ち゛"),"づ","つ゛"),"で","て゛"),"ど","と゛"),"ば","は゛"),"び","ひ゛"),"ぶ","ふ゛"),"べ","へ゛"),"ぼ","ほ゛"),"ぱ","は゜"),"ぴ","ひ゜"),"ぷ","ふ゜"),"ぺ","へ゜"),"ぽ","ほ゜")</f>
        <v/>
      </c>
      <c r="BB10" s="69" t="str">
        <f>DBCS(MID($BA10,COLUMNS($BB10:BB10),1))</f>
        <v/>
      </c>
      <c r="BC10" s="69" t="str">
        <f>DBCS(MID($BA10,COLUMNS($BB10:BC10),1))</f>
        <v/>
      </c>
      <c r="BD10" s="69" t="str">
        <f>DBCS(MID($BA10,COLUMNS($BB10:BD10),1))</f>
        <v/>
      </c>
      <c r="BE10" s="69" t="str">
        <f>DBCS(MID($BA10,COLUMNS($BB10:BE10),1))</f>
        <v/>
      </c>
      <c r="BF10" s="69" t="str">
        <f>DBCS(MID($BA10,COLUMNS($BB10:BF10),1))</f>
        <v/>
      </c>
      <c r="BG10" s="69" t="str">
        <f>DBCS(MID($BA10,COLUMNS($BB10:BG10),1))</f>
        <v/>
      </c>
      <c r="BH10" s="69" t="str">
        <f>DBCS(MID($BA10,COLUMNS($BB10:BH10),1))</f>
        <v/>
      </c>
      <c r="BI10" s="69" t="str">
        <f>DBCS(MID($BA10,COLUMNS($BB10:BI10),1))</f>
        <v/>
      </c>
      <c r="BJ10" s="69" t="str">
        <f>DBCS(MID($BA10,COLUMNS($BB10:BJ10),1))</f>
        <v/>
      </c>
      <c r="BK10" s="69" t="str">
        <f>DBCS(MID($BA10,COLUMNS($BB10:BK10),1))</f>
        <v/>
      </c>
      <c r="BL10" s="69" t="str">
        <f>DBCS(MID($BA10,COLUMNS($BB10:BL10),1))</f>
        <v/>
      </c>
      <c r="BM10" s="69" t="str">
        <f>DBCS(MID($BA10,COLUMNS($BB10:BM10),1))</f>
        <v/>
      </c>
      <c r="BN10" s="69" t="str">
        <f>DBCS(MID($BA10,COLUMNS($BB10:BN10),1))</f>
        <v/>
      </c>
      <c r="BO10" s="69" t="str">
        <f>DBCS(MID($BA10,COLUMNS($BB10:BO10),1))</f>
        <v/>
      </c>
      <c r="BP10" s="69" t="str">
        <f>DBCS(MID($BA10,COLUMNS($BB10:BP10),1))</f>
        <v/>
      </c>
      <c r="BQ10" s="69" t="str">
        <f>DBCS(MID($BA10,COLUMNS($BB10:BQ10),1))</f>
        <v/>
      </c>
      <c r="BR10" s="69" t="str">
        <f>DBCS(MID($BA10,COLUMNS($BB10:BR10),1))</f>
        <v/>
      </c>
      <c r="BS10" s="69" t="str">
        <f>DBCS(MID($BA10,COLUMNS($BB10:BS10),1))</f>
        <v/>
      </c>
      <c r="BT10" s="69" t="str">
        <f>DBCS(MID($BA10,COLUMNS($BB10:BT10),1))</f>
        <v/>
      </c>
      <c r="BU10" s="69" t="str">
        <f>DBCS(MID($BA10,COLUMNS($BB10:BU10),1))</f>
        <v/>
      </c>
      <c r="BV10" s="69" t="str">
        <f>DBCS(MID($BA10,COLUMNS($BB10:BV10),1))</f>
        <v/>
      </c>
      <c r="BW10" s="69" t="str">
        <f>DBCS(MID($BA10,COLUMNS($BB10:BW10),1))</f>
        <v/>
      </c>
      <c r="BX10" s="69" t="str">
        <f>DBCS(MID($BA10,COLUMNS($BB10:BX10),1))</f>
        <v/>
      </c>
      <c r="BY10" s="69" t="str">
        <f>DBCS(MID($BA10,COLUMNS($BB10:BY10),1))</f>
        <v/>
      </c>
      <c r="BZ10" s="69" t="str">
        <f>DBCS(MID($BA10,COLUMNS($BB10:BZ10),1))</f>
        <v/>
      </c>
      <c r="CA10" s="69" t="str">
        <f>DBCS(MID($BA10,COLUMNS($BB10:CA10),1))</f>
        <v/>
      </c>
      <c r="CB10" s="69" t="str">
        <f>DBCS(MID($BA10,COLUMNS($BB10:CB10),1))</f>
        <v/>
      </c>
      <c r="CC10" s="69" t="str">
        <f>DBCS(MID($BA10,COLUMNS($BB10:CC10),1))</f>
        <v/>
      </c>
      <c r="CD10" s="69" t="str">
        <f>DBCS(MID($BA10,COLUMNS($BB10:CD10),1))</f>
        <v/>
      </c>
      <c r="CE10" s="69" t="str">
        <f>DBCS(MID($BA10,COLUMNS($BB10:CE10),1))</f>
        <v/>
      </c>
      <c r="CF10" s="69" t="str">
        <f>DBCS(MID($BA10,COLUMNS($BB10:CF10),1))</f>
        <v/>
      </c>
      <c r="CG10" s="69" t="str">
        <f>DBCS(MID($BA10,COLUMNS($BB10:CG10),1))</f>
        <v/>
      </c>
      <c r="CH10" s="69" t="str">
        <f>DBCS(MID($BA10,COLUMNS($BB10:CH10),1))</f>
        <v/>
      </c>
      <c r="CI10" s="69" t="str">
        <f>DBCS(MID($BA10,COLUMNS($BB10:CI10),1))</f>
        <v/>
      </c>
      <c r="CJ10" s="69" t="str">
        <f>DBCS(MID($BA10,COLUMNS($BB10:CJ10),1))</f>
        <v/>
      </c>
      <c r="CK10" s="69" t="str">
        <f>DBCS(MID($BA10,COLUMNS($BB10:CK10),1))</f>
        <v/>
      </c>
      <c r="CL10" s="69" t="str">
        <f>DBCS(MID($BA10,COLUMNS($BB10:CL10),1))</f>
        <v/>
      </c>
      <c r="CM10" s="69" t="str">
        <f>DBCS(MID($BA10,COLUMNS($BB10:CM10),1))</f>
        <v/>
      </c>
      <c r="CN10" s="69" t="str">
        <f>DBCS(MID($BA10,COLUMNS($BB10:CN10),1))</f>
        <v/>
      </c>
      <c r="CO10" s="69" t="str">
        <f>DBCS(MID($BA10,COLUMNS($BB10:CO10),1))</f>
        <v/>
      </c>
    </row>
    <row r="11" spans="1:93" s="60" customFormat="1" ht="17.25" customHeight="1" thickBot="1">
      <c r="A11" s="9"/>
      <c r="B11" s="9"/>
      <c r="C11" s="257"/>
      <c r="D11" s="623" t="s">
        <v>25</v>
      </c>
      <c r="E11" s="623"/>
      <c r="F11" s="623"/>
      <c r="G11" s="623"/>
      <c r="H11" s="272"/>
      <c r="I11" s="242" t="str">
        <f>LEFT(AH11,1)</f>
        <v/>
      </c>
      <c r="J11" s="243" t="str">
        <f>MID(AH11,2,1)</f>
        <v/>
      </c>
      <c r="K11" s="243" t="str">
        <f>MID(AH11,3,1)</f>
        <v/>
      </c>
      <c r="L11" s="243" t="str">
        <f>MID(AH11,4,1)</f>
        <v/>
      </c>
      <c r="M11" s="243" t="str">
        <f>MID(AH11,5,1)</f>
        <v/>
      </c>
      <c r="N11" s="243" t="str">
        <f>MID(AH11,6,1)</f>
        <v/>
      </c>
      <c r="O11" s="243" t="str">
        <f>MID(AH11,7,1)</f>
        <v/>
      </c>
      <c r="P11" s="243" t="str">
        <f>MID(AH11,8,1)</f>
        <v/>
      </c>
      <c r="Q11" s="243" t="str">
        <f>MID(AH11,9,1)</f>
        <v/>
      </c>
      <c r="R11" s="243" t="str">
        <f>MID(AH11,10,1)</f>
        <v/>
      </c>
      <c r="S11" s="243" t="str">
        <f>MID(AH11,11,1)</f>
        <v/>
      </c>
      <c r="T11" s="243" t="str">
        <f>MID(AH11,12,1)</f>
        <v/>
      </c>
      <c r="U11" s="243" t="str">
        <f>MID(AH11,13,1)</f>
        <v/>
      </c>
      <c r="V11" s="243" t="str">
        <f>MID(AH11,14,1)</f>
        <v/>
      </c>
      <c r="W11" s="243" t="str">
        <f>MID(AH11,15,1)</f>
        <v/>
      </c>
      <c r="X11" s="243" t="str">
        <f>MID(AH11,16,1)</f>
        <v/>
      </c>
      <c r="Y11" s="243" t="str">
        <f>MID(AH11,17,1)</f>
        <v/>
      </c>
      <c r="Z11" s="243" t="str">
        <f>MID(AH11,18,1)</f>
        <v/>
      </c>
      <c r="AA11" s="243" t="str">
        <f>MID(AH11,19,1)</f>
        <v/>
      </c>
      <c r="AB11" s="244" t="str">
        <f>MID(AH11,20,1)</f>
        <v/>
      </c>
      <c r="AF11" s="284"/>
      <c r="AG11" s="420" t="s">
        <v>25</v>
      </c>
      <c r="AH11" s="607"/>
      <c r="AI11" s="608"/>
      <c r="AJ11" s="608"/>
      <c r="AK11" s="608"/>
      <c r="AL11" s="608"/>
      <c r="AM11" s="608"/>
      <c r="AN11" s="608"/>
      <c r="AO11" s="608"/>
      <c r="AP11" s="608"/>
      <c r="AQ11" s="608"/>
      <c r="AR11" s="608"/>
      <c r="AS11" s="608"/>
      <c r="AT11" s="608"/>
      <c r="AU11" s="608"/>
      <c r="AV11" s="608"/>
      <c r="AW11" s="608"/>
      <c r="AX11" s="622"/>
      <c r="AY11" s="290" t="s">
        <v>177</v>
      </c>
      <c r="AZ11" s="311"/>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row>
    <row r="12" spans="1:93" s="60" customFormat="1" ht="17.25" customHeight="1" thickBot="1">
      <c r="A12" s="9"/>
      <c r="B12" s="9"/>
      <c r="C12" s="257"/>
      <c r="D12" s="623" t="s">
        <v>8</v>
      </c>
      <c r="E12" s="623"/>
      <c r="F12" s="623"/>
      <c r="G12" s="623"/>
      <c r="H12" s="272"/>
      <c r="I12" s="255" t="str">
        <f>LEFT(AH12)</f>
        <v/>
      </c>
      <c r="J12" s="71" t="s">
        <v>24</v>
      </c>
      <c r="K12" s="242" t="str">
        <f>LEFT(AK12)</f>
        <v/>
      </c>
      <c r="L12" s="244" t="str">
        <f>MID(AK12,2,1)</f>
        <v/>
      </c>
      <c r="M12" s="13" t="s">
        <v>34</v>
      </c>
      <c r="N12" s="242" t="str">
        <f>LEFT(AM12)</f>
        <v/>
      </c>
      <c r="O12" s="244" t="str">
        <f>MID(AM12,2,1)</f>
        <v/>
      </c>
      <c r="P12" s="13" t="s">
        <v>11</v>
      </c>
      <c r="Q12" s="242" t="str">
        <f>LEFT(AO12)</f>
        <v/>
      </c>
      <c r="R12" s="244" t="str">
        <f>MID(AO12,2,1)</f>
        <v/>
      </c>
      <c r="S12" s="13" t="s">
        <v>12</v>
      </c>
      <c r="T12" s="13"/>
      <c r="U12" s="13"/>
      <c r="V12" s="13"/>
      <c r="W12" s="13"/>
      <c r="X12" s="13"/>
      <c r="Y12" s="13"/>
      <c r="Z12" s="13"/>
      <c r="AA12" s="13"/>
      <c r="AB12" s="13"/>
      <c r="AF12" s="284"/>
      <c r="AG12" s="420" t="s">
        <v>8</v>
      </c>
      <c r="AH12" s="935"/>
      <c r="AI12" s="936"/>
      <c r="AJ12" s="286" t="s">
        <v>24</v>
      </c>
      <c r="AK12" s="283"/>
      <c r="AL12" s="284" t="s">
        <v>34</v>
      </c>
      <c r="AM12" s="283"/>
      <c r="AN12" s="284" t="s">
        <v>11</v>
      </c>
      <c r="AO12" s="283"/>
      <c r="AP12" s="284" t="s">
        <v>12</v>
      </c>
      <c r="AQ12" s="146"/>
      <c r="AR12" s="146"/>
      <c r="AS12" s="146"/>
      <c r="AT12" s="146"/>
      <c r="AU12" s="146"/>
      <c r="AV12" s="146"/>
      <c r="AW12" s="284"/>
      <c r="AX12" s="284"/>
      <c r="AY12" s="146"/>
      <c r="AZ12" s="28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row>
    <row r="13" spans="1:93" s="60" customFormat="1" ht="17.25" customHeight="1" thickBot="1">
      <c r="A13" s="9"/>
      <c r="B13" s="9"/>
      <c r="C13" s="380"/>
      <c r="D13" s="937" t="s">
        <v>23</v>
      </c>
      <c r="E13" s="937"/>
      <c r="F13" s="937"/>
      <c r="G13" s="937"/>
      <c r="H13" s="381"/>
      <c r="I13" s="938" t="str">
        <f>IF(AH13="","",AH13)</f>
        <v/>
      </c>
      <c r="J13" s="939"/>
      <c r="K13" s="939"/>
      <c r="L13" s="386" t="s">
        <v>282</v>
      </c>
      <c r="M13" s="940" t="s">
        <v>22</v>
      </c>
      <c r="N13" s="941"/>
      <c r="O13" s="942"/>
      <c r="P13" s="944" t="str">
        <f>IF(AN14="","",AN14)</f>
        <v/>
      </c>
      <c r="Q13" s="945"/>
      <c r="R13" s="387"/>
      <c r="S13" s="47"/>
      <c r="T13" s="74"/>
      <c r="U13" s="74"/>
      <c r="V13" s="55"/>
      <c r="W13" s="9"/>
      <c r="X13" s="9"/>
      <c r="Y13" s="9"/>
      <c r="Z13" s="55"/>
      <c r="AA13" s="55"/>
      <c r="AB13" s="55"/>
      <c r="AF13" s="291"/>
      <c r="AG13" s="420" t="s">
        <v>23</v>
      </c>
      <c r="AH13" s="948"/>
      <c r="AI13" s="949"/>
      <c r="AJ13" s="950"/>
      <c r="AK13" s="378" t="s">
        <v>282</v>
      </c>
      <c r="AL13" s="291"/>
      <c r="AM13" s="363"/>
      <c r="AN13" s="291"/>
      <c r="AO13" s="291"/>
      <c r="AP13" s="291"/>
      <c r="AQ13" s="291"/>
      <c r="AR13" s="291"/>
      <c r="AS13" s="291"/>
      <c r="AT13" s="291"/>
      <c r="AU13" s="291"/>
      <c r="AV13" s="291"/>
      <c r="AW13" s="291"/>
      <c r="AX13" s="291"/>
      <c r="AY13" s="291"/>
      <c r="AZ13" s="289"/>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row>
    <row r="14" spans="1:93" s="60" customFormat="1" ht="17.25" customHeight="1" thickBot="1">
      <c r="A14" s="9"/>
      <c r="B14" s="9"/>
      <c r="C14" s="382"/>
      <c r="D14" s="951" t="s">
        <v>21</v>
      </c>
      <c r="E14" s="951"/>
      <c r="F14" s="951"/>
      <c r="G14" s="951"/>
      <c r="H14" s="383"/>
      <c r="I14" s="952" t="str">
        <f>IF(AH14="","",AH14)</f>
        <v/>
      </c>
      <c r="J14" s="953"/>
      <c r="K14" s="390" t="s">
        <v>4914</v>
      </c>
      <c r="L14" s="388" t="s">
        <v>283</v>
      </c>
      <c r="M14" s="632"/>
      <c r="N14" s="633"/>
      <c r="O14" s="943"/>
      <c r="P14" s="946"/>
      <c r="Q14" s="947"/>
      <c r="R14" s="389" t="s">
        <v>131</v>
      </c>
      <c r="S14" s="47"/>
      <c r="T14" s="74"/>
      <c r="U14" s="74"/>
      <c r="V14" s="20"/>
      <c r="W14" s="75"/>
      <c r="X14" s="75"/>
      <c r="Y14" s="75"/>
      <c r="Z14" s="20"/>
      <c r="AA14" s="20"/>
      <c r="AB14" s="20"/>
      <c r="AC14" s="76"/>
      <c r="AD14" s="76"/>
      <c r="AF14" s="291"/>
      <c r="AG14" s="420" t="s">
        <v>21</v>
      </c>
      <c r="AH14" s="948"/>
      <c r="AI14" s="949"/>
      <c r="AJ14" s="950"/>
      <c r="AK14" s="357" t="s">
        <v>4881</v>
      </c>
      <c r="AL14" s="291"/>
      <c r="AM14" s="363" t="s">
        <v>284</v>
      </c>
      <c r="AN14" s="636"/>
      <c r="AO14" s="638"/>
      <c r="AP14" s="357" t="s">
        <v>131</v>
      </c>
      <c r="AQ14" s="292" t="str">
        <f>LEFT(AH15)</f>
        <v/>
      </c>
      <c r="AR14" s="292" t="str">
        <f>MID(AH15,2,1)</f>
        <v/>
      </c>
      <c r="AS14" s="292" t="str">
        <f>MID(AH15,3,1)</f>
        <v/>
      </c>
      <c r="AT14" s="292" t="str">
        <f>MID(AH15,4,1)</f>
        <v/>
      </c>
      <c r="AU14" s="292" t="str">
        <f>MID(AH15,5,1)</f>
        <v/>
      </c>
      <c r="AV14" s="292" t="str">
        <f>MID(AH15,6,1)</f>
        <v/>
      </c>
      <c r="AW14" s="292" t="str">
        <f>AO15&amp;AT15&amp;AY15</f>
        <v/>
      </c>
      <c r="AX14" s="291"/>
      <c r="AY14" s="291"/>
      <c r="AZ14" s="289"/>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row>
    <row r="15" spans="1:93" s="60" customFormat="1" ht="17.25" customHeight="1" thickBot="1">
      <c r="A15" s="9"/>
      <c r="B15" s="9"/>
      <c r="C15" s="384"/>
      <c r="D15" s="925" t="s">
        <v>20</v>
      </c>
      <c r="E15" s="925"/>
      <c r="F15" s="925"/>
      <c r="G15" s="925"/>
      <c r="H15" s="272"/>
      <c r="I15" s="260" t="str">
        <f t="shared" ref="I15:N15" si="1">AQ14</f>
        <v/>
      </c>
      <c r="J15" s="262" t="str">
        <f t="shared" si="1"/>
        <v/>
      </c>
      <c r="K15" s="262" t="str">
        <f t="shared" si="1"/>
        <v/>
      </c>
      <c r="L15" s="262" t="str">
        <f t="shared" si="1"/>
        <v/>
      </c>
      <c r="M15" s="262" t="str">
        <f t="shared" si="1"/>
        <v/>
      </c>
      <c r="N15" s="329" t="str">
        <f t="shared" si="1"/>
        <v/>
      </c>
      <c r="O15" s="749" t="str">
        <f>IF(AO15="","",AO15)</f>
        <v/>
      </c>
      <c r="P15" s="750"/>
      <c r="Q15" s="750"/>
      <c r="R15" s="671" t="str">
        <f>IF(AO15="","都道府県","")</f>
        <v>都道府県</v>
      </c>
      <c r="S15" s="748"/>
      <c r="T15" s="748"/>
      <c r="U15" s="749" t="str">
        <f>IF(AT15="","",AT15)</f>
        <v/>
      </c>
      <c r="V15" s="750"/>
      <c r="W15" s="750"/>
      <c r="X15" s="671" t="str">
        <f>IF(AT15="","市郡区","")</f>
        <v>市郡区</v>
      </c>
      <c r="Y15" s="748"/>
      <c r="Z15" s="749" t="str">
        <f>IF(AY15="","",AY15)</f>
        <v/>
      </c>
      <c r="AA15" s="750"/>
      <c r="AB15" s="750"/>
      <c r="AC15" s="749" t="str">
        <f>IF(AY15="","区町村","")</f>
        <v>区町村</v>
      </c>
      <c r="AD15" s="749"/>
      <c r="AE15" s="749"/>
      <c r="AF15" s="379"/>
      <c r="AG15" s="429" t="s">
        <v>285</v>
      </c>
      <c r="AH15" s="954" t="str">
        <f>IF(AND(AO15="",AT15="",AY15),"",VLOOKUP(AW14,コード２!$A$2:$E$1897,2,FALSE))</f>
        <v/>
      </c>
      <c r="AI15" s="955"/>
      <c r="AJ15" s="360"/>
      <c r="AK15" s="360"/>
      <c r="AL15" s="291"/>
      <c r="AM15" s="285"/>
      <c r="AN15" s="362" t="s">
        <v>15</v>
      </c>
      <c r="AO15" s="636"/>
      <c r="AP15" s="637"/>
      <c r="AQ15" s="638"/>
      <c r="AR15" s="756" t="s">
        <v>16</v>
      </c>
      <c r="AS15" s="757"/>
      <c r="AT15" s="636"/>
      <c r="AU15" s="637"/>
      <c r="AV15" s="638"/>
      <c r="AW15" s="289"/>
      <c r="AX15" s="363" t="s">
        <v>281</v>
      </c>
      <c r="AY15" s="743"/>
      <c r="AZ15" s="744"/>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row>
    <row r="16" spans="1:93" s="60" customFormat="1" ht="17.25" customHeight="1">
      <c r="A16" s="9"/>
      <c r="B16" s="9"/>
      <c r="C16" s="279"/>
      <c r="D16" s="740" t="s">
        <v>19</v>
      </c>
      <c r="E16" s="740"/>
      <c r="F16" s="740"/>
      <c r="G16" s="740"/>
      <c r="H16" s="280"/>
      <c r="I16" s="395" t="str">
        <f>LEFT(AH16)</f>
        <v/>
      </c>
      <c r="J16" s="396" t="str">
        <f>MID($AH$16,2,1)</f>
        <v/>
      </c>
      <c r="K16" s="396" t="str">
        <f>MID($AH$16,3,1)</f>
        <v/>
      </c>
      <c r="L16" s="396" t="str">
        <f>MID($AH$16,4,1)</f>
        <v/>
      </c>
      <c r="M16" s="396" t="str">
        <f>MID($AH$16,5,1)</f>
        <v/>
      </c>
      <c r="N16" s="396" t="str">
        <f>MID($AH$16,6,1)</f>
        <v/>
      </c>
      <c r="O16" s="396" t="str">
        <f>MID($AH$16,7,1)</f>
        <v/>
      </c>
      <c r="P16" s="396" t="str">
        <f>MID($AH$16,8,1)</f>
        <v/>
      </c>
      <c r="Q16" s="396" t="str">
        <f>MID($AH$16,9,1)</f>
        <v/>
      </c>
      <c r="R16" s="396" t="str">
        <f>MID($AH$16,10,1)</f>
        <v/>
      </c>
      <c r="S16" s="396" t="str">
        <f>MID($AH$16,11,1)</f>
        <v/>
      </c>
      <c r="T16" s="396" t="str">
        <f>MID($AH$16,12,1)</f>
        <v/>
      </c>
      <c r="U16" s="396" t="str">
        <f>MID($AH$16,13,1)</f>
        <v/>
      </c>
      <c r="V16" s="396" t="str">
        <f>MID($AH$16,14,1)</f>
        <v/>
      </c>
      <c r="W16" s="396" t="str">
        <f>MID($AH$16,15,1)</f>
        <v/>
      </c>
      <c r="X16" s="396" t="str">
        <f>MID($AH$16,16,1)</f>
        <v/>
      </c>
      <c r="Y16" s="396" t="str">
        <f>MID($AH$16,17,1)</f>
        <v/>
      </c>
      <c r="Z16" s="396" t="str">
        <f>MID($AH$16,18,1)</f>
        <v/>
      </c>
      <c r="AA16" s="396" t="str">
        <f>MID($AH$16,19,1)</f>
        <v/>
      </c>
      <c r="AB16" s="397" t="str">
        <f>MID($AH$16,20,1)</f>
        <v/>
      </c>
      <c r="AC16" s="639" t="s">
        <v>9</v>
      </c>
      <c r="AD16" s="639"/>
      <c r="AE16" s="639"/>
      <c r="AF16" s="371"/>
      <c r="AG16" s="420" t="s">
        <v>19</v>
      </c>
      <c r="AH16" s="701"/>
      <c r="AI16" s="702"/>
      <c r="AJ16" s="702"/>
      <c r="AK16" s="702"/>
      <c r="AL16" s="702"/>
      <c r="AM16" s="702"/>
      <c r="AN16" s="702"/>
      <c r="AO16" s="702"/>
      <c r="AP16" s="702"/>
      <c r="AQ16" s="702"/>
      <c r="AR16" s="702"/>
      <c r="AS16" s="702"/>
      <c r="AT16" s="702"/>
      <c r="AU16" s="702"/>
      <c r="AV16" s="702"/>
      <c r="AW16" s="702"/>
      <c r="AX16" s="703"/>
      <c r="AY16" s="311" t="s">
        <v>177</v>
      </c>
      <c r="AZ16" s="289"/>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row>
    <row r="17" spans="1:93" s="60" customFormat="1" ht="17.25" customHeight="1" thickBot="1">
      <c r="A17" s="9"/>
      <c r="B17" s="9"/>
      <c r="C17" s="385"/>
      <c r="D17" s="741"/>
      <c r="E17" s="741"/>
      <c r="F17" s="741"/>
      <c r="G17" s="741"/>
      <c r="H17" s="394"/>
      <c r="I17" s="398" t="str">
        <f>MID($AH$16,21,1)</f>
        <v/>
      </c>
      <c r="J17" s="399" t="str">
        <f>MID($AH$16,22,1)</f>
        <v/>
      </c>
      <c r="K17" s="399" t="str">
        <f>MID($AH$16,23,1)</f>
        <v/>
      </c>
      <c r="L17" s="399" t="str">
        <f>MID($AH$16,24,1)</f>
        <v/>
      </c>
      <c r="M17" s="399" t="str">
        <f>MID($AH$16,25,1)</f>
        <v/>
      </c>
      <c r="N17" s="399" t="str">
        <f>MID($AH$16,26,1)</f>
        <v/>
      </c>
      <c r="O17" s="399" t="str">
        <f>MID($AH$16,27,1)</f>
        <v/>
      </c>
      <c r="P17" s="399" t="str">
        <f>MID($AH$16,28,1)</f>
        <v/>
      </c>
      <c r="Q17" s="399" t="str">
        <f>MID($AH$16,29,1)</f>
        <v/>
      </c>
      <c r="R17" s="399" t="str">
        <f>MID($AH$16,30,1)</f>
        <v/>
      </c>
      <c r="S17" s="399" t="str">
        <f>MID($AH$16,31,1)</f>
        <v/>
      </c>
      <c r="T17" s="399" t="str">
        <f>MID($AH$16,32,1)</f>
        <v/>
      </c>
      <c r="U17" s="399" t="str">
        <f>MID($AH$16,33,1)</f>
        <v/>
      </c>
      <c r="V17" s="399" t="str">
        <f>MID($AH$16,34,1)</f>
        <v/>
      </c>
      <c r="W17" s="399" t="str">
        <f>MID($AH$16,35,1)</f>
        <v/>
      </c>
      <c r="X17" s="399" t="str">
        <f>MID($AH$16,36,1)</f>
        <v/>
      </c>
      <c r="Y17" s="399" t="str">
        <f>MID($AH$16,37,1)</f>
        <v/>
      </c>
      <c r="Z17" s="399" t="str">
        <f>MID($AH$16,38,1)</f>
        <v/>
      </c>
      <c r="AA17" s="399" t="str">
        <f>MID($AH$16,39,1)</f>
        <v/>
      </c>
      <c r="AB17" s="400" t="str">
        <f>MID($AH$16,40,1)</f>
        <v/>
      </c>
      <c r="AC17" s="9"/>
      <c r="AD17" s="17" t="s">
        <v>18</v>
      </c>
      <c r="AE17" s="9"/>
      <c r="AF17" s="146"/>
      <c r="AG17" s="285"/>
      <c r="AH17" s="704"/>
      <c r="AI17" s="705"/>
      <c r="AJ17" s="705"/>
      <c r="AK17" s="705"/>
      <c r="AL17" s="705"/>
      <c r="AM17" s="705"/>
      <c r="AN17" s="705"/>
      <c r="AO17" s="705"/>
      <c r="AP17" s="705"/>
      <c r="AQ17" s="705"/>
      <c r="AR17" s="705"/>
      <c r="AS17" s="705"/>
      <c r="AT17" s="705"/>
      <c r="AU17" s="705"/>
      <c r="AV17" s="705"/>
      <c r="AW17" s="705"/>
      <c r="AX17" s="706"/>
      <c r="AY17" s="291"/>
      <c r="AZ17" s="289"/>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row>
    <row r="18" spans="1:93" s="60" customFormat="1" ht="17.25" customHeight="1">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146"/>
      <c r="AG18" s="291"/>
      <c r="AH18" s="291"/>
      <c r="AI18" s="291"/>
      <c r="AJ18" s="291"/>
      <c r="AK18" s="291"/>
      <c r="AL18" s="291"/>
      <c r="AM18" s="291"/>
      <c r="AN18" s="291"/>
      <c r="AO18" s="291"/>
      <c r="AP18" s="291"/>
      <c r="AQ18" s="291"/>
      <c r="AR18" s="291"/>
      <c r="AS18" s="291"/>
      <c r="AT18" s="291"/>
      <c r="AU18" s="291"/>
      <c r="AV18" s="291"/>
      <c r="AW18" s="291"/>
      <c r="AX18" s="291"/>
      <c r="AY18" s="291"/>
      <c r="AZ18" s="289"/>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row>
    <row r="19" spans="1:93" s="60" customFormat="1" ht="17.25" customHeight="1" thickBot="1">
      <c r="A19" s="18"/>
      <c r="B19" s="9"/>
      <c r="C19" s="9"/>
      <c r="D19" s="9"/>
      <c r="E19" s="9"/>
      <c r="F19" s="9"/>
      <c r="G19" s="9"/>
      <c r="H19" s="18"/>
      <c r="I19" s="18"/>
      <c r="J19" s="18"/>
      <c r="K19" s="18"/>
      <c r="L19" s="18"/>
      <c r="M19" s="18"/>
      <c r="Q19" s="18"/>
      <c r="R19" s="18"/>
      <c r="S19" s="18"/>
      <c r="T19" s="18"/>
      <c r="U19" s="18"/>
      <c r="V19" s="18"/>
      <c r="W19" s="18"/>
      <c r="X19" s="18"/>
      <c r="Y19" s="18"/>
      <c r="Z19" s="18"/>
      <c r="AA19" s="18"/>
      <c r="AB19" s="9"/>
      <c r="AC19" s="9"/>
      <c r="AD19" s="9"/>
      <c r="AE19" s="9"/>
      <c r="AF19" s="146"/>
      <c r="AG19" s="291"/>
      <c r="AH19" s="291"/>
      <c r="AI19" s="291"/>
      <c r="AJ19" s="291"/>
      <c r="AK19" s="291"/>
      <c r="AL19" s="291"/>
      <c r="AM19" s="291"/>
      <c r="AN19" s="291"/>
      <c r="AO19" s="291"/>
      <c r="AP19" s="291"/>
      <c r="AQ19" s="291"/>
      <c r="AR19" s="291"/>
      <c r="AS19" s="291"/>
      <c r="AT19" s="291"/>
      <c r="AU19" s="291"/>
      <c r="AV19" s="291"/>
      <c r="AW19" s="291"/>
      <c r="AX19" s="291"/>
      <c r="AY19" s="291"/>
      <c r="AZ19" s="289"/>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row>
    <row r="20" spans="1:93" s="60" customFormat="1" ht="17.25" customHeight="1" thickBot="1">
      <c r="A20" s="248" t="s">
        <v>132</v>
      </c>
      <c r="B20" s="9"/>
      <c r="C20" s="257"/>
      <c r="D20" s="623" t="s">
        <v>26</v>
      </c>
      <c r="E20" s="623"/>
      <c r="F20" s="623"/>
      <c r="G20" s="623"/>
      <c r="H20" s="272"/>
      <c r="I20" s="242" t="str">
        <f>BB20</f>
        <v/>
      </c>
      <c r="J20" s="243" t="str">
        <f t="shared" ref="J20:AB20" si="2">BC20</f>
        <v/>
      </c>
      <c r="K20" s="243" t="str">
        <f t="shared" si="2"/>
        <v/>
      </c>
      <c r="L20" s="243" t="str">
        <f t="shared" si="2"/>
        <v/>
      </c>
      <c r="M20" s="243" t="str">
        <f t="shared" si="2"/>
        <v/>
      </c>
      <c r="N20" s="243" t="str">
        <f t="shared" si="2"/>
        <v/>
      </c>
      <c r="O20" s="243" t="str">
        <f t="shared" si="2"/>
        <v/>
      </c>
      <c r="P20" s="243" t="str">
        <f t="shared" si="2"/>
        <v/>
      </c>
      <c r="Q20" s="243" t="str">
        <f t="shared" si="2"/>
        <v/>
      </c>
      <c r="R20" s="243" t="str">
        <f t="shared" si="2"/>
        <v/>
      </c>
      <c r="S20" s="243" t="str">
        <f t="shared" si="2"/>
        <v/>
      </c>
      <c r="T20" s="243" t="str">
        <f t="shared" si="2"/>
        <v/>
      </c>
      <c r="U20" s="243" t="str">
        <f t="shared" si="2"/>
        <v/>
      </c>
      <c r="V20" s="243" t="str">
        <f t="shared" si="2"/>
        <v/>
      </c>
      <c r="W20" s="243" t="str">
        <f t="shared" si="2"/>
        <v/>
      </c>
      <c r="X20" s="243" t="str">
        <f t="shared" si="2"/>
        <v/>
      </c>
      <c r="Y20" s="243" t="str">
        <f t="shared" si="2"/>
        <v/>
      </c>
      <c r="Z20" s="243" t="str">
        <f t="shared" si="2"/>
        <v/>
      </c>
      <c r="AA20" s="243" t="str">
        <f t="shared" si="2"/>
        <v/>
      </c>
      <c r="AB20" s="244" t="str">
        <f t="shared" si="2"/>
        <v/>
      </c>
      <c r="AC20" s="9"/>
      <c r="AD20" s="9"/>
      <c r="AE20" s="9"/>
      <c r="AF20" s="284"/>
      <c r="AG20" s="420" t="s">
        <v>26</v>
      </c>
      <c r="AH20" s="607"/>
      <c r="AI20" s="608"/>
      <c r="AJ20" s="608"/>
      <c r="AK20" s="608"/>
      <c r="AL20" s="608"/>
      <c r="AM20" s="608"/>
      <c r="AN20" s="608"/>
      <c r="AO20" s="608"/>
      <c r="AP20" s="608"/>
      <c r="AQ20" s="608"/>
      <c r="AR20" s="608"/>
      <c r="AS20" s="608"/>
      <c r="AT20" s="608"/>
      <c r="AU20" s="608"/>
      <c r="AV20" s="608"/>
      <c r="AW20" s="608"/>
      <c r="AX20" s="622"/>
      <c r="AY20" s="290" t="s">
        <v>177</v>
      </c>
      <c r="AZ20" s="69" t="str">
        <f>ASC(AH20)</f>
        <v/>
      </c>
      <c r="BA20" s="69" t="str">
        <f>SUBSTITUTE(SUBSTITUTE(SUBSTITUTE(SUBSTITUTE(SUBSTITUTE(SUBSTITUTE(SUBSTITUTE(SUBSTITUTE(SUBSTITUTE(SUBSTITUTE(SUBSTITUTE(SUBSTITUTE(SUBSTITUTE(SUBSTITUTE(SUBSTITUTE(SUBSTITUTE(SUBSTITUTE(SUBSTITUTE(SUBSTITUTE(SUBSTITUTE(SUBSTITUTE(SUBSTITUTE(SUBSTITUTE(SUBSTITUTE(SUBSTITUTE(AZ20,"が","か゛"),"ぎ","き゛"),"ぐ","く゛"),"げ","け゛"),"ご","こ゛"),"ざ","さ゛"),"じ","し゛"),"ず","す゛"),"ぜ","せ゛"),"ぞ","そ゛"),"だ","た゛"),"ぢ","ち゛"),"づ","つ゛"),"で","て゛"),"ど","と゛"),"ば","は゛"),"び","ひ゛"),"ぶ","ふ゛"),"べ","へ゛"),"ぼ","ほ゛"),"ぱ","は゜"),"ぴ","ひ゜"),"ぷ","ふ゜"),"ぺ","へ゜"),"ぽ","ほ゜")</f>
        <v/>
      </c>
      <c r="BB20" s="69" t="str">
        <f>DBCS(MID($BA20,COLUMNS($BB20:BB20),1))</f>
        <v/>
      </c>
      <c r="BC20" s="69" t="str">
        <f>DBCS(MID($BA20,COLUMNS($BB20:BC20),1))</f>
        <v/>
      </c>
      <c r="BD20" s="69" t="str">
        <f>DBCS(MID($BA20,COLUMNS($BB20:BD20),1))</f>
        <v/>
      </c>
      <c r="BE20" s="69" t="str">
        <f>DBCS(MID($BA20,COLUMNS($BB20:BE20),1))</f>
        <v/>
      </c>
      <c r="BF20" s="69" t="str">
        <f>DBCS(MID($BA20,COLUMNS($BB20:BF20),1))</f>
        <v/>
      </c>
      <c r="BG20" s="69" t="str">
        <f>DBCS(MID($BA20,COLUMNS($BB20:BG20),1))</f>
        <v/>
      </c>
      <c r="BH20" s="69" t="str">
        <f>DBCS(MID($BA20,COLUMNS($BB20:BH20),1))</f>
        <v/>
      </c>
      <c r="BI20" s="69" t="str">
        <f>DBCS(MID($BA20,COLUMNS($BB20:BI20),1))</f>
        <v/>
      </c>
      <c r="BJ20" s="69" t="str">
        <f>DBCS(MID($BA20,COLUMNS($BB20:BJ20),1))</f>
        <v/>
      </c>
      <c r="BK20" s="69" t="str">
        <f>DBCS(MID($BA20,COLUMNS($BB20:BK20),1))</f>
        <v/>
      </c>
      <c r="BL20" s="69" t="str">
        <f>DBCS(MID($BA20,COLUMNS($BB20:BL20),1))</f>
        <v/>
      </c>
      <c r="BM20" s="69" t="str">
        <f>DBCS(MID($BA20,COLUMNS($BB20:BM20),1))</f>
        <v/>
      </c>
      <c r="BN20" s="69" t="str">
        <f>DBCS(MID($BA20,COLUMNS($BB20:BN20),1))</f>
        <v/>
      </c>
      <c r="BO20" s="69" t="str">
        <f>DBCS(MID($BA20,COLUMNS($BB20:BO20),1))</f>
        <v/>
      </c>
      <c r="BP20" s="69" t="str">
        <f>DBCS(MID($BA20,COLUMNS($BB20:BP20),1))</f>
        <v/>
      </c>
      <c r="BQ20" s="69" t="str">
        <f>DBCS(MID($BA20,COLUMNS($BB20:BQ20),1))</f>
        <v/>
      </c>
      <c r="BR20" s="69" t="str">
        <f>DBCS(MID($BA20,COLUMNS($BB20:BR20),1))</f>
        <v/>
      </c>
      <c r="BS20" s="69" t="str">
        <f>DBCS(MID($BA20,COLUMNS($BB20:BS20),1))</f>
        <v/>
      </c>
      <c r="BT20" s="69" t="str">
        <f>DBCS(MID($BA20,COLUMNS($BB20:BT20),1))</f>
        <v/>
      </c>
      <c r="BU20" s="69" t="str">
        <f>DBCS(MID($BA20,COLUMNS($BB20:BU20),1))</f>
        <v/>
      </c>
      <c r="BV20" s="69" t="str">
        <f>DBCS(MID($BA20,COLUMNS($BB20:BV20),1))</f>
        <v/>
      </c>
      <c r="BW20" s="69" t="str">
        <f>DBCS(MID($BA20,COLUMNS($BB20:BW20),1))</f>
        <v/>
      </c>
      <c r="BX20" s="69" t="str">
        <f>DBCS(MID($BA20,COLUMNS($BB20:BX20),1))</f>
        <v/>
      </c>
      <c r="BY20" s="69" t="str">
        <f>DBCS(MID($BA20,COLUMNS($BB20:BY20),1))</f>
        <v/>
      </c>
      <c r="BZ20" s="69" t="str">
        <f>DBCS(MID($BA20,COLUMNS($BB20:BZ20),1))</f>
        <v/>
      </c>
      <c r="CA20" s="69" t="str">
        <f>DBCS(MID($BA20,COLUMNS($BB20:CA20),1))</f>
        <v/>
      </c>
      <c r="CB20" s="69" t="str">
        <f>DBCS(MID($BA20,COLUMNS($BB20:CB20),1))</f>
        <v/>
      </c>
      <c r="CC20" s="69" t="str">
        <f>DBCS(MID($BA20,COLUMNS($BB20:CC20),1))</f>
        <v/>
      </c>
      <c r="CD20" s="69" t="str">
        <f>DBCS(MID($BA20,COLUMNS($BB20:CD20),1))</f>
        <v/>
      </c>
      <c r="CE20" s="69" t="str">
        <f>DBCS(MID($BA20,COLUMNS($BB20:CE20),1))</f>
        <v/>
      </c>
      <c r="CF20" s="69" t="str">
        <f>DBCS(MID($BA20,COLUMNS($BB20:CF20),1))</f>
        <v/>
      </c>
      <c r="CG20" s="69" t="str">
        <f>DBCS(MID($BA20,COLUMNS($BB20:CG20),1))</f>
        <v/>
      </c>
      <c r="CH20" s="69" t="str">
        <f>DBCS(MID($BA20,COLUMNS($BB20:CH20),1))</f>
        <v/>
      </c>
      <c r="CI20" s="69" t="str">
        <f>DBCS(MID($BA20,COLUMNS($BB20:CI20),1))</f>
        <v/>
      </c>
      <c r="CJ20" s="69" t="str">
        <f>DBCS(MID($BA20,COLUMNS($BB20:CJ20),1))</f>
        <v/>
      </c>
      <c r="CK20" s="69" t="str">
        <f>DBCS(MID($BA20,COLUMNS($BB20:CK20),1))</f>
        <v/>
      </c>
      <c r="CL20" s="69" t="str">
        <f>DBCS(MID($BA20,COLUMNS($BB20:CL20),1))</f>
        <v/>
      </c>
      <c r="CM20" s="69" t="str">
        <f>DBCS(MID($BA20,COLUMNS($BB20:CM20),1))</f>
        <v/>
      </c>
      <c r="CN20" s="69" t="str">
        <f>DBCS(MID($BA20,COLUMNS($BB20:CN20),1))</f>
        <v/>
      </c>
      <c r="CO20" s="69" t="str">
        <f>DBCS(MID($BA20,COLUMNS($BB20:CO20),1))</f>
        <v/>
      </c>
    </row>
    <row r="21" spans="1:93" s="60" customFormat="1" ht="17.25" customHeight="1" thickBot="1">
      <c r="A21" s="9"/>
      <c r="B21" s="9"/>
      <c r="C21" s="257"/>
      <c r="D21" s="623" t="s">
        <v>25</v>
      </c>
      <c r="E21" s="623"/>
      <c r="F21" s="623"/>
      <c r="G21" s="623"/>
      <c r="H21" s="272"/>
      <c r="I21" s="242" t="str">
        <f>LEFT(AH21,1)</f>
        <v/>
      </c>
      <c r="J21" s="243" t="str">
        <f>MID(AH21,2,1)</f>
        <v/>
      </c>
      <c r="K21" s="243" t="str">
        <f>MID(AH21,3,1)</f>
        <v/>
      </c>
      <c r="L21" s="243" t="str">
        <f>MID(AH21,4,1)</f>
        <v/>
      </c>
      <c r="M21" s="243" t="str">
        <f>MID(AH21,5,1)</f>
        <v/>
      </c>
      <c r="N21" s="243" t="str">
        <f>MID(AH21,6,1)</f>
        <v/>
      </c>
      <c r="O21" s="243" t="str">
        <f>MID(AH21,7,1)</f>
        <v/>
      </c>
      <c r="P21" s="243" t="str">
        <f>MID(AH21,8,1)</f>
        <v/>
      </c>
      <c r="Q21" s="243" t="str">
        <f>MID(AH21,9,1)</f>
        <v/>
      </c>
      <c r="R21" s="243" t="str">
        <f>MID(AH21,10,1)</f>
        <v/>
      </c>
      <c r="S21" s="243" t="str">
        <f>MID(AH21,11,1)</f>
        <v/>
      </c>
      <c r="T21" s="243" t="str">
        <f>MID(AH21,12,1)</f>
        <v/>
      </c>
      <c r="U21" s="243" t="str">
        <f>MID(AH21,13,1)</f>
        <v/>
      </c>
      <c r="V21" s="243" t="str">
        <f>MID(AH21,14,1)</f>
        <v/>
      </c>
      <c r="W21" s="243" t="str">
        <f>MID(AH21,15,1)</f>
        <v/>
      </c>
      <c r="X21" s="243" t="str">
        <f>MID(AH21,16,1)</f>
        <v/>
      </c>
      <c r="Y21" s="243" t="str">
        <f>MID(AH21,17,1)</f>
        <v/>
      </c>
      <c r="Z21" s="243" t="str">
        <f>MID(AH21,18,1)</f>
        <v/>
      </c>
      <c r="AA21" s="243" t="str">
        <f>MID(AH21,19,1)</f>
        <v/>
      </c>
      <c r="AB21" s="244" t="str">
        <f>MID(AH21,20,1)</f>
        <v/>
      </c>
      <c r="AF21" s="284"/>
      <c r="AG21" s="420" t="s">
        <v>25</v>
      </c>
      <c r="AH21" s="607"/>
      <c r="AI21" s="608"/>
      <c r="AJ21" s="608"/>
      <c r="AK21" s="608"/>
      <c r="AL21" s="608"/>
      <c r="AM21" s="608"/>
      <c r="AN21" s="608"/>
      <c r="AO21" s="608"/>
      <c r="AP21" s="608"/>
      <c r="AQ21" s="608"/>
      <c r="AR21" s="608"/>
      <c r="AS21" s="608"/>
      <c r="AT21" s="608"/>
      <c r="AU21" s="608"/>
      <c r="AV21" s="608"/>
      <c r="AW21" s="608"/>
      <c r="AX21" s="622"/>
      <c r="AY21" s="290" t="s">
        <v>177</v>
      </c>
      <c r="AZ21" s="311"/>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row>
    <row r="22" spans="1:93" s="60" customFormat="1" ht="17.25" customHeight="1" thickBot="1">
      <c r="A22" s="9"/>
      <c r="B22" s="9"/>
      <c r="C22" s="257"/>
      <c r="D22" s="623" t="s">
        <v>8</v>
      </c>
      <c r="E22" s="623"/>
      <c r="F22" s="623"/>
      <c r="G22" s="623"/>
      <c r="H22" s="272"/>
      <c r="I22" s="255" t="str">
        <f>LEFT(AH22)</f>
        <v/>
      </c>
      <c r="J22" s="71" t="s">
        <v>24</v>
      </c>
      <c r="K22" s="242" t="str">
        <f>LEFT(AK22)</f>
        <v/>
      </c>
      <c r="L22" s="244" t="str">
        <f>MID(AK22,2,1)</f>
        <v/>
      </c>
      <c r="M22" s="13" t="s">
        <v>34</v>
      </c>
      <c r="N22" s="242" t="str">
        <f>LEFT(AM22)</f>
        <v/>
      </c>
      <c r="O22" s="244" t="str">
        <f>MID(AM22,2,1)</f>
        <v/>
      </c>
      <c r="P22" s="13" t="s">
        <v>11</v>
      </c>
      <c r="Q22" s="242" t="str">
        <f>LEFT(AO22)</f>
        <v/>
      </c>
      <c r="R22" s="244" t="str">
        <f>MID(AO22,2,1)</f>
        <v/>
      </c>
      <c r="S22" s="13" t="s">
        <v>12</v>
      </c>
      <c r="T22" s="13"/>
      <c r="U22" s="13"/>
      <c r="V22" s="13"/>
      <c r="W22" s="13"/>
      <c r="X22" s="13"/>
      <c r="Y22" s="13"/>
      <c r="Z22" s="13"/>
      <c r="AA22" s="13"/>
      <c r="AB22" s="13"/>
      <c r="AF22" s="284"/>
      <c r="AG22" s="420" t="s">
        <v>8</v>
      </c>
      <c r="AH22" s="935"/>
      <c r="AI22" s="936"/>
      <c r="AJ22" s="286" t="s">
        <v>24</v>
      </c>
      <c r="AK22" s="283"/>
      <c r="AL22" s="284" t="s">
        <v>34</v>
      </c>
      <c r="AM22" s="283"/>
      <c r="AN22" s="284" t="s">
        <v>11</v>
      </c>
      <c r="AO22" s="283"/>
      <c r="AP22" s="284" t="s">
        <v>12</v>
      </c>
      <c r="AQ22" s="146"/>
      <c r="AR22" s="146"/>
      <c r="AS22" s="146"/>
      <c r="AT22" s="146"/>
      <c r="AU22" s="146"/>
      <c r="AV22" s="146"/>
      <c r="AW22" s="284"/>
      <c r="AX22" s="284"/>
      <c r="AY22" s="146"/>
      <c r="AZ22" s="28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row>
    <row r="23" spans="1:93" s="60" customFormat="1" ht="17.25" customHeight="1" thickBot="1">
      <c r="A23" s="9"/>
      <c r="B23" s="9"/>
      <c r="C23" s="380"/>
      <c r="D23" s="937" t="s">
        <v>23</v>
      </c>
      <c r="E23" s="937"/>
      <c r="F23" s="937"/>
      <c r="G23" s="937"/>
      <c r="H23" s="381"/>
      <c r="I23" s="938" t="str">
        <f>IF(AH23="","",AH23)</f>
        <v/>
      </c>
      <c r="J23" s="939"/>
      <c r="K23" s="939"/>
      <c r="L23" s="386" t="s">
        <v>282</v>
      </c>
      <c r="M23" s="940" t="s">
        <v>22</v>
      </c>
      <c r="N23" s="941"/>
      <c r="O23" s="942"/>
      <c r="P23" s="944" t="str">
        <f>IF(AN24="","",AN24)</f>
        <v/>
      </c>
      <c r="Q23" s="945"/>
      <c r="R23" s="387"/>
      <c r="S23" s="47"/>
      <c r="T23" s="74"/>
      <c r="U23" s="74"/>
      <c r="V23" s="55"/>
      <c r="W23" s="9"/>
      <c r="X23" s="9"/>
      <c r="Y23" s="9"/>
      <c r="Z23" s="55"/>
      <c r="AA23" s="55"/>
      <c r="AB23" s="55"/>
      <c r="AF23" s="291"/>
      <c r="AG23" s="420" t="s">
        <v>23</v>
      </c>
      <c r="AH23" s="948"/>
      <c r="AI23" s="949"/>
      <c r="AJ23" s="950"/>
      <c r="AK23" s="378" t="s">
        <v>282</v>
      </c>
      <c r="AL23" s="291"/>
      <c r="AM23" s="363"/>
      <c r="AN23" s="291"/>
      <c r="AO23" s="291"/>
      <c r="AP23" s="291"/>
      <c r="AQ23" s="291"/>
      <c r="AR23" s="291"/>
      <c r="AS23" s="291"/>
      <c r="AT23" s="291"/>
      <c r="AU23" s="291"/>
      <c r="AV23" s="291"/>
      <c r="AW23" s="291"/>
      <c r="AX23" s="291"/>
      <c r="AY23" s="291"/>
      <c r="AZ23" s="289"/>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row>
    <row r="24" spans="1:93" s="60" customFormat="1" ht="17.25" customHeight="1" thickBot="1">
      <c r="A24" s="9"/>
      <c r="B24" s="9"/>
      <c r="C24" s="382"/>
      <c r="D24" s="951" t="s">
        <v>21</v>
      </c>
      <c r="E24" s="951"/>
      <c r="F24" s="951"/>
      <c r="G24" s="951"/>
      <c r="H24" s="383"/>
      <c r="I24" s="952" t="str">
        <f>IF(AH24="","",AH24)</f>
        <v/>
      </c>
      <c r="J24" s="953"/>
      <c r="K24" s="390" t="s">
        <v>4914</v>
      </c>
      <c r="L24" s="388" t="s">
        <v>283</v>
      </c>
      <c r="M24" s="632"/>
      <c r="N24" s="633"/>
      <c r="O24" s="943"/>
      <c r="P24" s="946"/>
      <c r="Q24" s="947"/>
      <c r="R24" s="389" t="s">
        <v>131</v>
      </c>
      <c r="S24" s="47"/>
      <c r="T24" s="74"/>
      <c r="U24" s="74"/>
      <c r="V24" s="20"/>
      <c r="W24" s="75"/>
      <c r="X24" s="75"/>
      <c r="Y24" s="75"/>
      <c r="Z24" s="20"/>
      <c r="AA24" s="20"/>
      <c r="AB24" s="20"/>
      <c r="AC24" s="76"/>
      <c r="AD24" s="76"/>
      <c r="AF24" s="291"/>
      <c r="AG24" s="420" t="s">
        <v>21</v>
      </c>
      <c r="AH24" s="948"/>
      <c r="AI24" s="949"/>
      <c r="AJ24" s="950"/>
      <c r="AK24" s="357" t="s">
        <v>4881</v>
      </c>
      <c r="AL24" s="291"/>
      <c r="AM24" s="363" t="s">
        <v>284</v>
      </c>
      <c r="AN24" s="636"/>
      <c r="AO24" s="638"/>
      <c r="AP24" s="357" t="s">
        <v>131</v>
      </c>
      <c r="AQ24" s="292" t="str">
        <f>LEFT(AH25)</f>
        <v/>
      </c>
      <c r="AR24" s="292" t="str">
        <f>MID(AH25,2,1)</f>
        <v/>
      </c>
      <c r="AS24" s="292" t="str">
        <f>MID(AH25,3,1)</f>
        <v/>
      </c>
      <c r="AT24" s="292" t="str">
        <f>MID(AH25,4,1)</f>
        <v/>
      </c>
      <c r="AU24" s="292" t="str">
        <f>MID(AH25,5,1)</f>
        <v/>
      </c>
      <c r="AV24" s="292" t="str">
        <f>MID(AH25,6,1)</f>
        <v/>
      </c>
      <c r="AW24" s="292" t="str">
        <f>AO25&amp;AT25&amp;AY25</f>
        <v/>
      </c>
      <c r="AX24" s="291"/>
      <c r="AY24" s="291"/>
      <c r="AZ24" s="289"/>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row>
    <row r="25" spans="1:93" s="60" customFormat="1" ht="17.25" customHeight="1" thickBot="1">
      <c r="A25" s="9"/>
      <c r="B25" s="9"/>
      <c r="C25" s="384"/>
      <c r="D25" s="925" t="s">
        <v>20</v>
      </c>
      <c r="E25" s="925"/>
      <c r="F25" s="925"/>
      <c r="G25" s="925"/>
      <c r="H25" s="272"/>
      <c r="I25" s="260" t="str">
        <f t="shared" ref="I25:N25" si="3">AQ24</f>
        <v/>
      </c>
      <c r="J25" s="262" t="str">
        <f t="shared" si="3"/>
        <v/>
      </c>
      <c r="K25" s="262" t="str">
        <f t="shared" si="3"/>
        <v/>
      </c>
      <c r="L25" s="262" t="str">
        <f t="shared" si="3"/>
        <v/>
      </c>
      <c r="M25" s="262" t="str">
        <f t="shared" si="3"/>
        <v/>
      </c>
      <c r="N25" s="329" t="str">
        <f t="shared" si="3"/>
        <v/>
      </c>
      <c r="O25" s="749" t="str">
        <f>IF(AO25="","",AO25)</f>
        <v/>
      </c>
      <c r="P25" s="750"/>
      <c r="Q25" s="750"/>
      <c r="R25" s="671" t="str">
        <f>IF(AO25="","都道府県","")</f>
        <v>都道府県</v>
      </c>
      <c r="S25" s="748"/>
      <c r="T25" s="748"/>
      <c r="U25" s="749" t="str">
        <f>IF(AT25="","",AT25)</f>
        <v/>
      </c>
      <c r="V25" s="750"/>
      <c r="W25" s="750"/>
      <c r="X25" s="671" t="str">
        <f>IF(AT25="","市郡区","")</f>
        <v>市郡区</v>
      </c>
      <c r="Y25" s="748"/>
      <c r="Z25" s="749" t="str">
        <f>IF(AY25="","",AY25)</f>
        <v/>
      </c>
      <c r="AA25" s="750"/>
      <c r="AB25" s="750"/>
      <c r="AC25" s="749" t="str">
        <f>IF(AY25="","区町村","")</f>
        <v>区町村</v>
      </c>
      <c r="AD25" s="749"/>
      <c r="AE25" s="749"/>
      <c r="AF25" s="379"/>
      <c r="AG25" s="429" t="s">
        <v>285</v>
      </c>
      <c r="AH25" s="954" t="str">
        <f>IF(AND(AO25="",AT25="",AY25),"",VLOOKUP(AW24,コード２!$A$2:$E$1897,2,FALSE))</f>
        <v/>
      </c>
      <c r="AI25" s="955"/>
      <c r="AJ25" s="360"/>
      <c r="AK25" s="360"/>
      <c r="AL25" s="291"/>
      <c r="AM25" s="285"/>
      <c r="AN25" s="362" t="s">
        <v>15</v>
      </c>
      <c r="AO25" s="636"/>
      <c r="AP25" s="637"/>
      <c r="AQ25" s="638"/>
      <c r="AR25" s="756" t="s">
        <v>16</v>
      </c>
      <c r="AS25" s="757"/>
      <c r="AT25" s="636"/>
      <c r="AU25" s="637"/>
      <c r="AV25" s="638"/>
      <c r="AW25" s="289"/>
      <c r="AX25" s="363" t="s">
        <v>281</v>
      </c>
      <c r="AY25" s="743"/>
      <c r="AZ25" s="744"/>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row>
    <row r="26" spans="1:93" s="60" customFormat="1" ht="17.25" customHeight="1">
      <c r="A26" s="9"/>
      <c r="B26" s="9"/>
      <c r="C26" s="279"/>
      <c r="D26" s="740" t="s">
        <v>19</v>
      </c>
      <c r="E26" s="740"/>
      <c r="F26" s="740"/>
      <c r="G26" s="740"/>
      <c r="H26" s="280"/>
      <c r="I26" s="395" t="str">
        <f>LEFT(AH26)</f>
        <v/>
      </c>
      <c r="J26" s="396" t="str">
        <f>MID($AH$26,2,1)</f>
        <v/>
      </c>
      <c r="K26" s="396" t="str">
        <f>MID($AH$26,3,1)</f>
        <v/>
      </c>
      <c r="L26" s="396" t="str">
        <f>MID($AH$26,4,1)</f>
        <v/>
      </c>
      <c r="M26" s="396" t="str">
        <f>MID($AH$26,5,1)</f>
        <v/>
      </c>
      <c r="N26" s="396" t="str">
        <f>MID($AH$26,6,1)</f>
        <v/>
      </c>
      <c r="O26" s="396" t="str">
        <f>MID($AH$26,7,1)</f>
        <v/>
      </c>
      <c r="P26" s="396" t="str">
        <f>MID($AH$26,8,1)</f>
        <v/>
      </c>
      <c r="Q26" s="396" t="str">
        <f>MID($AH$26,9,1)</f>
        <v/>
      </c>
      <c r="R26" s="396" t="str">
        <f>MID($AH$26,10,1)</f>
        <v/>
      </c>
      <c r="S26" s="396" t="str">
        <f>MID($AH$26,11,1)</f>
        <v/>
      </c>
      <c r="T26" s="396" t="str">
        <f>MID($AH$26,12,1)</f>
        <v/>
      </c>
      <c r="U26" s="396" t="str">
        <f>MID($AH$26,13,1)</f>
        <v/>
      </c>
      <c r="V26" s="396" t="str">
        <f>MID($AH$26,14,1)</f>
        <v/>
      </c>
      <c r="W26" s="396" t="str">
        <f>MID($AH$26,15,1)</f>
        <v/>
      </c>
      <c r="X26" s="396" t="str">
        <f>MID($AH$26,16,1)</f>
        <v/>
      </c>
      <c r="Y26" s="396" t="str">
        <f>MID($AH$26,17,1)</f>
        <v/>
      </c>
      <c r="Z26" s="396" t="str">
        <f>MID($AH$26,18,1)</f>
        <v/>
      </c>
      <c r="AA26" s="396" t="str">
        <f>MID($AH$26,19,1)</f>
        <v/>
      </c>
      <c r="AB26" s="397" t="str">
        <f>MID($AH$26,20,1)</f>
        <v/>
      </c>
      <c r="AC26" s="639" t="s">
        <v>9</v>
      </c>
      <c r="AD26" s="639"/>
      <c r="AE26" s="639"/>
      <c r="AF26" s="371"/>
      <c r="AG26" s="420" t="s">
        <v>19</v>
      </c>
      <c r="AH26" s="701"/>
      <c r="AI26" s="702"/>
      <c r="AJ26" s="702"/>
      <c r="AK26" s="702"/>
      <c r="AL26" s="702"/>
      <c r="AM26" s="702"/>
      <c r="AN26" s="702"/>
      <c r="AO26" s="702"/>
      <c r="AP26" s="702"/>
      <c r="AQ26" s="702"/>
      <c r="AR26" s="702"/>
      <c r="AS26" s="702"/>
      <c r="AT26" s="702"/>
      <c r="AU26" s="702"/>
      <c r="AV26" s="702"/>
      <c r="AW26" s="702"/>
      <c r="AX26" s="703"/>
      <c r="AY26" s="311" t="s">
        <v>177</v>
      </c>
      <c r="AZ26" s="289"/>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row>
    <row r="27" spans="1:93" s="60" customFormat="1" ht="17.25" customHeight="1" thickBot="1">
      <c r="A27" s="9"/>
      <c r="B27" s="9"/>
      <c r="C27" s="385"/>
      <c r="D27" s="741"/>
      <c r="E27" s="741"/>
      <c r="F27" s="741"/>
      <c r="G27" s="741"/>
      <c r="H27" s="394"/>
      <c r="I27" s="398" t="str">
        <f>MID($AH$26,21,1)</f>
        <v/>
      </c>
      <c r="J27" s="399" t="str">
        <f>MID($AH$26,22,1)</f>
        <v/>
      </c>
      <c r="K27" s="399" t="str">
        <f>MID($AH$26,23,1)</f>
        <v/>
      </c>
      <c r="L27" s="399" t="str">
        <f>MID($AH$26,24,1)</f>
        <v/>
      </c>
      <c r="M27" s="399" t="str">
        <f>MID($AH$26,25,1)</f>
        <v/>
      </c>
      <c r="N27" s="399" t="str">
        <f>MID($AH$26,26,1)</f>
        <v/>
      </c>
      <c r="O27" s="399" t="str">
        <f>MID($AH$26,27,1)</f>
        <v/>
      </c>
      <c r="P27" s="399" t="str">
        <f>MID($AH$26,28,1)</f>
        <v/>
      </c>
      <c r="Q27" s="399" t="str">
        <f>MID($AH$26,29,1)</f>
        <v/>
      </c>
      <c r="R27" s="399" t="str">
        <f>MID($AH$26,30,1)</f>
        <v/>
      </c>
      <c r="S27" s="399" t="str">
        <f>MID($AH$26,31,1)</f>
        <v/>
      </c>
      <c r="T27" s="399" t="str">
        <f>MID($AH$26,32,1)</f>
        <v/>
      </c>
      <c r="U27" s="399" t="str">
        <f>MID($AH$26,33,1)</f>
        <v/>
      </c>
      <c r="V27" s="399" t="str">
        <f>MID($AH$26,34,1)</f>
        <v/>
      </c>
      <c r="W27" s="399" t="str">
        <f>MID($AH$26,35,1)</f>
        <v/>
      </c>
      <c r="X27" s="399" t="str">
        <f>MID($AH$26,36,1)</f>
        <v/>
      </c>
      <c r="Y27" s="399" t="str">
        <f>MID($AH$26,37,1)</f>
        <v/>
      </c>
      <c r="Z27" s="399" t="str">
        <f>MID($AH$26,38,1)</f>
        <v/>
      </c>
      <c r="AA27" s="399" t="str">
        <f>MID($AH$26,39,1)</f>
        <v/>
      </c>
      <c r="AB27" s="400" t="str">
        <f>MID($AH$26,40,1)</f>
        <v/>
      </c>
      <c r="AC27" s="9"/>
      <c r="AD27" s="17" t="s">
        <v>18</v>
      </c>
      <c r="AE27" s="9"/>
      <c r="AF27" s="146"/>
      <c r="AG27" s="285"/>
      <c r="AH27" s="704"/>
      <c r="AI27" s="705"/>
      <c r="AJ27" s="705"/>
      <c r="AK27" s="705"/>
      <c r="AL27" s="705"/>
      <c r="AM27" s="705"/>
      <c r="AN27" s="705"/>
      <c r="AO27" s="705"/>
      <c r="AP27" s="705"/>
      <c r="AQ27" s="705"/>
      <c r="AR27" s="705"/>
      <c r="AS27" s="705"/>
      <c r="AT27" s="705"/>
      <c r="AU27" s="705"/>
      <c r="AV27" s="705"/>
      <c r="AW27" s="705"/>
      <c r="AX27" s="706"/>
      <c r="AY27" s="291"/>
      <c r="AZ27" s="289"/>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row>
    <row r="28" spans="1:93" s="60" customFormat="1" ht="17.25" customHeight="1">
      <c r="A28" s="18"/>
      <c r="B28" s="9"/>
      <c r="C28" s="9"/>
      <c r="D28" s="9"/>
      <c r="E28" s="9"/>
      <c r="F28" s="9"/>
      <c r="G28" s="9"/>
      <c r="H28" s="18"/>
      <c r="I28" s="18"/>
      <c r="J28" s="18"/>
      <c r="K28" s="18"/>
      <c r="L28" s="18"/>
      <c r="M28" s="18"/>
      <c r="AB28" s="9"/>
      <c r="AC28" s="9"/>
      <c r="AD28" s="9"/>
      <c r="AE28" s="9"/>
      <c r="AF28" s="146"/>
      <c r="AG28" s="291"/>
      <c r="AH28" s="291"/>
      <c r="AI28" s="291"/>
      <c r="AJ28" s="291"/>
      <c r="AK28" s="291"/>
      <c r="AL28" s="291"/>
      <c r="AM28" s="291"/>
      <c r="AN28" s="291"/>
      <c r="AO28" s="291"/>
      <c r="AP28" s="291"/>
      <c r="AQ28" s="291"/>
      <c r="AR28" s="291"/>
      <c r="AS28" s="291"/>
      <c r="AT28" s="291"/>
      <c r="AU28" s="291"/>
      <c r="AV28" s="291"/>
      <c r="AW28" s="291"/>
      <c r="AX28" s="291"/>
      <c r="AY28" s="291"/>
      <c r="AZ28" s="289"/>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row>
    <row r="29" spans="1:93" s="60" customFormat="1" ht="17.25" customHeight="1" thickBot="1">
      <c r="A29" s="18"/>
      <c r="B29" s="9"/>
      <c r="C29" s="9"/>
      <c r="D29" s="9"/>
      <c r="E29" s="9"/>
      <c r="F29" s="9"/>
      <c r="G29" s="9"/>
      <c r="H29" s="18"/>
      <c r="I29" s="18"/>
      <c r="J29" s="18"/>
      <c r="K29" s="18"/>
      <c r="L29" s="18"/>
      <c r="M29" s="18"/>
      <c r="Q29" s="18"/>
      <c r="R29" s="18"/>
      <c r="S29" s="18"/>
      <c r="T29" s="18"/>
      <c r="U29" s="18"/>
      <c r="V29" s="18"/>
      <c r="W29" s="18"/>
      <c r="X29" s="18"/>
      <c r="Y29" s="18"/>
      <c r="Z29" s="18"/>
      <c r="AA29" s="18"/>
      <c r="AB29" s="9"/>
      <c r="AC29" s="9"/>
      <c r="AD29" s="9"/>
      <c r="AE29" s="9"/>
      <c r="AF29" s="146"/>
      <c r="AG29" s="291"/>
      <c r="AH29" s="291"/>
      <c r="AI29" s="291"/>
      <c r="AJ29" s="291"/>
      <c r="AK29" s="291"/>
      <c r="AL29" s="291"/>
      <c r="AM29" s="291"/>
      <c r="AN29" s="291"/>
      <c r="AO29" s="291"/>
      <c r="AP29" s="291"/>
      <c r="AQ29" s="291"/>
      <c r="AR29" s="291"/>
      <c r="AS29" s="291"/>
      <c r="AT29" s="291"/>
      <c r="AU29" s="291"/>
      <c r="AV29" s="291"/>
      <c r="AW29" s="291"/>
      <c r="AX29" s="291"/>
      <c r="AY29" s="291"/>
      <c r="AZ29" s="289"/>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row>
    <row r="30" spans="1:93" s="60" customFormat="1" ht="17.25" customHeight="1" thickBot="1">
      <c r="A30" s="248" t="s">
        <v>132</v>
      </c>
      <c r="B30" s="9"/>
      <c r="C30" s="257"/>
      <c r="D30" s="623" t="s">
        <v>26</v>
      </c>
      <c r="E30" s="623"/>
      <c r="F30" s="623"/>
      <c r="G30" s="623"/>
      <c r="H30" s="272"/>
      <c r="I30" s="242" t="str">
        <f>BB30</f>
        <v/>
      </c>
      <c r="J30" s="243" t="str">
        <f t="shared" ref="J30:AB30" si="4">BC30</f>
        <v/>
      </c>
      <c r="K30" s="243" t="str">
        <f t="shared" si="4"/>
        <v/>
      </c>
      <c r="L30" s="243" t="str">
        <f t="shared" si="4"/>
        <v/>
      </c>
      <c r="M30" s="243" t="str">
        <f t="shared" si="4"/>
        <v/>
      </c>
      <c r="N30" s="243" t="str">
        <f t="shared" si="4"/>
        <v/>
      </c>
      <c r="O30" s="243" t="str">
        <f t="shared" si="4"/>
        <v/>
      </c>
      <c r="P30" s="243" t="str">
        <f t="shared" si="4"/>
        <v/>
      </c>
      <c r="Q30" s="243" t="str">
        <f t="shared" si="4"/>
        <v/>
      </c>
      <c r="R30" s="243" t="str">
        <f t="shared" si="4"/>
        <v/>
      </c>
      <c r="S30" s="243" t="str">
        <f t="shared" si="4"/>
        <v/>
      </c>
      <c r="T30" s="243" t="str">
        <f t="shared" si="4"/>
        <v/>
      </c>
      <c r="U30" s="243" t="str">
        <f t="shared" si="4"/>
        <v/>
      </c>
      <c r="V30" s="243" t="str">
        <f t="shared" si="4"/>
        <v/>
      </c>
      <c r="W30" s="243" t="str">
        <f t="shared" si="4"/>
        <v/>
      </c>
      <c r="X30" s="243" t="str">
        <f t="shared" si="4"/>
        <v/>
      </c>
      <c r="Y30" s="243" t="str">
        <f t="shared" si="4"/>
        <v/>
      </c>
      <c r="Z30" s="243" t="str">
        <f t="shared" si="4"/>
        <v/>
      </c>
      <c r="AA30" s="243" t="str">
        <f t="shared" si="4"/>
        <v/>
      </c>
      <c r="AB30" s="244" t="str">
        <f t="shared" si="4"/>
        <v/>
      </c>
      <c r="AC30" s="9"/>
      <c r="AD30" s="9"/>
      <c r="AE30" s="9"/>
      <c r="AF30" s="284"/>
      <c r="AG30" s="420" t="s">
        <v>26</v>
      </c>
      <c r="AH30" s="607"/>
      <c r="AI30" s="608"/>
      <c r="AJ30" s="608"/>
      <c r="AK30" s="608"/>
      <c r="AL30" s="608"/>
      <c r="AM30" s="608"/>
      <c r="AN30" s="608"/>
      <c r="AO30" s="608"/>
      <c r="AP30" s="608"/>
      <c r="AQ30" s="608"/>
      <c r="AR30" s="608"/>
      <c r="AS30" s="608"/>
      <c r="AT30" s="608"/>
      <c r="AU30" s="608"/>
      <c r="AV30" s="608"/>
      <c r="AW30" s="608"/>
      <c r="AX30" s="622"/>
      <c r="AY30" s="290" t="s">
        <v>177</v>
      </c>
      <c r="AZ30" s="69" t="str">
        <f>ASC(AH30)</f>
        <v/>
      </c>
      <c r="BA30" s="69" t="str">
        <f>SUBSTITUTE(SUBSTITUTE(SUBSTITUTE(SUBSTITUTE(SUBSTITUTE(SUBSTITUTE(SUBSTITUTE(SUBSTITUTE(SUBSTITUTE(SUBSTITUTE(SUBSTITUTE(SUBSTITUTE(SUBSTITUTE(SUBSTITUTE(SUBSTITUTE(SUBSTITUTE(SUBSTITUTE(SUBSTITUTE(SUBSTITUTE(SUBSTITUTE(SUBSTITUTE(SUBSTITUTE(SUBSTITUTE(SUBSTITUTE(SUBSTITUTE(AZ30,"が","か゛"),"ぎ","き゛"),"ぐ","く゛"),"げ","け゛"),"ご","こ゛"),"ざ","さ゛"),"じ","し゛"),"ず","す゛"),"ぜ","せ゛"),"ぞ","そ゛"),"だ","た゛"),"ぢ","ち゛"),"づ","つ゛"),"で","て゛"),"ど","と゛"),"ば","は゛"),"び","ひ゛"),"ぶ","ふ゛"),"べ","へ゛"),"ぼ","ほ゛"),"ぱ","は゜"),"ぴ","ひ゜"),"ぷ","ふ゜"),"ぺ","へ゜"),"ぽ","ほ゜")</f>
        <v/>
      </c>
      <c r="BB30" s="69" t="str">
        <f>DBCS(MID($BA30,COLUMNS($BB30:BB30),1))</f>
        <v/>
      </c>
      <c r="BC30" s="69" t="str">
        <f>DBCS(MID($BA30,COLUMNS($BB30:BC30),1))</f>
        <v/>
      </c>
      <c r="BD30" s="69" t="str">
        <f>DBCS(MID($BA30,COLUMNS($BB30:BD30),1))</f>
        <v/>
      </c>
      <c r="BE30" s="69" t="str">
        <f>DBCS(MID($BA30,COLUMNS($BB30:BE30),1))</f>
        <v/>
      </c>
      <c r="BF30" s="69" t="str">
        <f>DBCS(MID($BA30,COLUMNS($BB30:BF30),1))</f>
        <v/>
      </c>
      <c r="BG30" s="69" t="str">
        <f>DBCS(MID($BA30,COLUMNS($BB30:BG30),1))</f>
        <v/>
      </c>
      <c r="BH30" s="69" t="str">
        <f>DBCS(MID($BA30,COLUMNS($BB30:BH30),1))</f>
        <v/>
      </c>
      <c r="BI30" s="69" t="str">
        <f>DBCS(MID($BA30,COLUMNS($BB30:BI30),1))</f>
        <v/>
      </c>
      <c r="BJ30" s="69" t="str">
        <f>DBCS(MID($BA30,COLUMNS($BB30:BJ30),1))</f>
        <v/>
      </c>
      <c r="BK30" s="69" t="str">
        <f>DBCS(MID($BA30,COLUMNS($BB30:BK30),1))</f>
        <v/>
      </c>
      <c r="BL30" s="69" t="str">
        <f>DBCS(MID($BA30,COLUMNS($BB30:BL30),1))</f>
        <v/>
      </c>
      <c r="BM30" s="69" t="str">
        <f>DBCS(MID($BA30,COLUMNS($BB30:BM30),1))</f>
        <v/>
      </c>
      <c r="BN30" s="69" t="str">
        <f>DBCS(MID($BA30,COLUMNS($BB30:BN30),1))</f>
        <v/>
      </c>
      <c r="BO30" s="69" t="str">
        <f>DBCS(MID($BA30,COLUMNS($BB30:BO30),1))</f>
        <v/>
      </c>
      <c r="BP30" s="69" t="str">
        <f>DBCS(MID($BA30,COLUMNS($BB30:BP30),1))</f>
        <v/>
      </c>
      <c r="BQ30" s="69" t="str">
        <f>DBCS(MID($BA30,COLUMNS($BB30:BQ30),1))</f>
        <v/>
      </c>
      <c r="BR30" s="69" t="str">
        <f>DBCS(MID($BA30,COLUMNS($BB30:BR30),1))</f>
        <v/>
      </c>
      <c r="BS30" s="69" t="str">
        <f>DBCS(MID($BA30,COLUMNS($BB30:BS30),1))</f>
        <v/>
      </c>
      <c r="BT30" s="69" t="str">
        <f>DBCS(MID($BA30,COLUMNS($BB30:BT30),1))</f>
        <v/>
      </c>
      <c r="BU30" s="69" t="str">
        <f>DBCS(MID($BA30,COLUMNS($BB30:BU30),1))</f>
        <v/>
      </c>
      <c r="BV30" s="69" t="str">
        <f>DBCS(MID($BA30,COLUMNS($BB30:BV30),1))</f>
        <v/>
      </c>
      <c r="BW30" s="69" t="str">
        <f>DBCS(MID($BA30,COLUMNS($BB30:BW30),1))</f>
        <v/>
      </c>
      <c r="BX30" s="69" t="str">
        <f>DBCS(MID($BA30,COLUMNS($BB30:BX30),1))</f>
        <v/>
      </c>
      <c r="BY30" s="69" t="str">
        <f>DBCS(MID($BA30,COLUMNS($BB30:BY30),1))</f>
        <v/>
      </c>
      <c r="BZ30" s="69" t="str">
        <f>DBCS(MID($BA30,COLUMNS($BB30:BZ30),1))</f>
        <v/>
      </c>
      <c r="CA30" s="69" t="str">
        <f>DBCS(MID($BA30,COLUMNS($BB30:CA30),1))</f>
        <v/>
      </c>
      <c r="CB30" s="69" t="str">
        <f>DBCS(MID($BA30,COLUMNS($BB30:CB30),1))</f>
        <v/>
      </c>
      <c r="CC30" s="69" t="str">
        <f>DBCS(MID($BA30,COLUMNS($BB30:CC30),1))</f>
        <v/>
      </c>
      <c r="CD30" s="69" t="str">
        <f>DBCS(MID($BA30,COLUMNS($BB30:CD30),1))</f>
        <v/>
      </c>
      <c r="CE30" s="69" t="str">
        <f>DBCS(MID($BA30,COLUMNS($BB30:CE30),1))</f>
        <v/>
      </c>
      <c r="CF30" s="69" t="str">
        <f>DBCS(MID($BA30,COLUMNS($BB30:CF30),1))</f>
        <v/>
      </c>
      <c r="CG30" s="69" t="str">
        <f>DBCS(MID($BA30,COLUMNS($BB30:CG30),1))</f>
        <v/>
      </c>
      <c r="CH30" s="69" t="str">
        <f>DBCS(MID($BA30,COLUMNS($BB30:CH30),1))</f>
        <v/>
      </c>
      <c r="CI30" s="69" t="str">
        <f>DBCS(MID($BA30,COLUMNS($BB30:CI30),1))</f>
        <v/>
      </c>
      <c r="CJ30" s="69" t="str">
        <f>DBCS(MID($BA30,COLUMNS($BB30:CJ30),1))</f>
        <v/>
      </c>
      <c r="CK30" s="69" t="str">
        <f>DBCS(MID($BA30,COLUMNS($BB30:CK30),1))</f>
        <v/>
      </c>
      <c r="CL30" s="69" t="str">
        <f>DBCS(MID($BA30,COLUMNS($BB30:CL30),1))</f>
        <v/>
      </c>
      <c r="CM30" s="69" t="str">
        <f>DBCS(MID($BA30,COLUMNS($BB30:CM30),1))</f>
        <v/>
      </c>
      <c r="CN30" s="69" t="str">
        <f>DBCS(MID($BA30,COLUMNS($BB30:CN30),1))</f>
        <v/>
      </c>
      <c r="CO30" s="69" t="str">
        <f>DBCS(MID($BA30,COLUMNS($BB30:CO30),1))</f>
        <v/>
      </c>
    </row>
    <row r="31" spans="1:93" s="60" customFormat="1" ht="17.25" customHeight="1" thickBot="1">
      <c r="A31" s="9"/>
      <c r="B31" s="9"/>
      <c r="C31" s="257"/>
      <c r="D31" s="623" t="s">
        <v>25</v>
      </c>
      <c r="E31" s="623"/>
      <c r="F31" s="623"/>
      <c r="G31" s="623"/>
      <c r="H31" s="272"/>
      <c r="I31" s="242" t="str">
        <f>LEFT(AH31,1)</f>
        <v/>
      </c>
      <c r="J31" s="243" t="str">
        <f>MID(AH31,2,1)</f>
        <v/>
      </c>
      <c r="K31" s="243" t="str">
        <f>MID(AH31,3,1)</f>
        <v/>
      </c>
      <c r="L31" s="243" t="str">
        <f>MID(AH31,4,1)</f>
        <v/>
      </c>
      <c r="M31" s="243" t="str">
        <f>MID(AH31,5,1)</f>
        <v/>
      </c>
      <c r="N31" s="243" t="str">
        <f>MID(AH31,6,1)</f>
        <v/>
      </c>
      <c r="O31" s="243" t="str">
        <f>MID(AH31,7,1)</f>
        <v/>
      </c>
      <c r="P31" s="243" t="str">
        <f>MID(AH31,8,1)</f>
        <v/>
      </c>
      <c r="Q31" s="243" t="str">
        <f>MID(AH31,9,1)</f>
        <v/>
      </c>
      <c r="R31" s="243" t="str">
        <f>MID(AH31,10,1)</f>
        <v/>
      </c>
      <c r="S31" s="243" t="str">
        <f>MID(AH31,11,1)</f>
        <v/>
      </c>
      <c r="T31" s="243" t="str">
        <f>MID(AH31,12,1)</f>
        <v/>
      </c>
      <c r="U31" s="243" t="str">
        <f>MID(AH31,13,1)</f>
        <v/>
      </c>
      <c r="V31" s="243" t="str">
        <f>MID(AH31,14,1)</f>
        <v/>
      </c>
      <c r="W31" s="243" t="str">
        <f>MID(AH31,15,1)</f>
        <v/>
      </c>
      <c r="X31" s="243" t="str">
        <f>MID(AH31,16,1)</f>
        <v/>
      </c>
      <c r="Y31" s="243" t="str">
        <f>MID(AH31,17,1)</f>
        <v/>
      </c>
      <c r="Z31" s="243" t="str">
        <f>MID(AH31,18,1)</f>
        <v/>
      </c>
      <c r="AA31" s="243" t="str">
        <f>MID(AH31,19,1)</f>
        <v/>
      </c>
      <c r="AB31" s="244" t="str">
        <f>MID(AH31,20,1)</f>
        <v/>
      </c>
      <c r="AF31" s="284"/>
      <c r="AG31" s="420" t="s">
        <v>25</v>
      </c>
      <c r="AH31" s="607"/>
      <c r="AI31" s="608"/>
      <c r="AJ31" s="608"/>
      <c r="AK31" s="608"/>
      <c r="AL31" s="608"/>
      <c r="AM31" s="608"/>
      <c r="AN31" s="608"/>
      <c r="AO31" s="608"/>
      <c r="AP31" s="608"/>
      <c r="AQ31" s="608"/>
      <c r="AR31" s="608"/>
      <c r="AS31" s="608"/>
      <c r="AT31" s="608"/>
      <c r="AU31" s="608"/>
      <c r="AV31" s="608"/>
      <c r="AW31" s="608"/>
      <c r="AX31" s="622"/>
      <c r="AY31" s="290" t="s">
        <v>177</v>
      </c>
      <c r="AZ31" s="311"/>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row>
    <row r="32" spans="1:93" s="60" customFormat="1" ht="17.25" customHeight="1" thickBot="1">
      <c r="A32" s="9"/>
      <c r="B32" s="9"/>
      <c r="C32" s="257"/>
      <c r="D32" s="623" t="s">
        <v>8</v>
      </c>
      <c r="E32" s="623"/>
      <c r="F32" s="623"/>
      <c r="G32" s="623"/>
      <c r="H32" s="272"/>
      <c r="I32" s="255" t="str">
        <f>LEFT(AH32)</f>
        <v/>
      </c>
      <c r="J32" s="71" t="s">
        <v>24</v>
      </c>
      <c r="K32" s="242" t="str">
        <f>LEFT(AK32)</f>
        <v/>
      </c>
      <c r="L32" s="244" t="str">
        <f>MID(AK32,2,1)</f>
        <v/>
      </c>
      <c r="M32" s="13" t="s">
        <v>34</v>
      </c>
      <c r="N32" s="242" t="str">
        <f>LEFT(AM32)</f>
        <v/>
      </c>
      <c r="O32" s="244" t="str">
        <f>MID(AM32,2,1)</f>
        <v/>
      </c>
      <c r="P32" s="13" t="s">
        <v>11</v>
      </c>
      <c r="Q32" s="242" t="str">
        <f>LEFT(AO32)</f>
        <v/>
      </c>
      <c r="R32" s="244" t="str">
        <f>MID(AO32,2,1)</f>
        <v/>
      </c>
      <c r="S32" s="13" t="s">
        <v>12</v>
      </c>
      <c r="T32" s="13"/>
      <c r="U32" s="13"/>
      <c r="V32" s="13"/>
      <c r="W32" s="13"/>
      <c r="X32" s="13"/>
      <c r="Y32" s="13"/>
      <c r="Z32" s="13"/>
      <c r="AA32" s="13"/>
      <c r="AB32" s="13"/>
      <c r="AF32" s="284"/>
      <c r="AG32" s="420" t="s">
        <v>8</v>
      </c>
      <c r="AH32" s="935"/>
      <c r="AI32" s="936"/>
      <c r="AJ32" s="286" t="s">
        <v>24</v>
      </c>
      <c r="AK32" s="283"/>
      <c r="AL32" s="284" t="s">
        <v>34</v>
      </c>
      <c r="AM32" s="283"/>
      <c r="AN32" s="284" t="s">
        <v>11</v>
      </c>
      <c r="AO32" s="283"/>
      <c r="AP32" s="284" t="s">
        <v>12</v>
      </c>
      <c r="AQ32" s="146"/>
      <c r="AR32" s="146"/>
      <c r="AS32" s="146"/>
      <c r="AT32" s="146"/>
      <c r="AU32" s="146"/>
      <c r="AV32" s="146"/>
      <c r="AW32" s="284"/>
      <c r="AX32" s="284"/>
      <c r="AY32" s="146"/>
      <c r="AZ32" s="28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row>
    <row r="33" spans="1:93" s="60" customFormat="1" ht="17.25" customHeight="1" thickBot="1">
      <c r="A33" s="9"/>
      <c r="B33" s="9"/>
      <c r="C33" s="380"/>
      <c r="D33" s="937" t="s">
        <v>23</v>
      </c>
      <c r="E33" s="937"/>
      <c r="F33" s="937"/>
      <c r="G33" s="937"/>
      <c r="H33" s="381"/>
      <c r="I33" s="938" t="str">
        <f>IF(AH33="","",AH33)</f>
        <v/>
      </c>
      <c r="J33" s="939"/>
      <c r="K33" s="939"/>
      <c r="L33" s="386" t="s">
        <v>282</v>
      </c>
      <c r="M33" s="940" t="s">
        <v>22</v>
      </c>
      <c r="N33" s="941"/>
      <c r="O33" s="942"/>
      <c r="P33" s="944" t="str">
        <f>IF(AN34="","",AN34)</f>
        <v/>
      </c>
      <c r="Q33" s="945"/>
      <c r="R33" s="387"/>
      <c r="S33" s="47"/>
      <c r="T33" s="74"/>
      <c r="U33" s="74"/>
      <c r="V33" s="55"/>
      <c r="W33" s="9"/>
      <c r="X33" s="9"/>
      <c r="Y33" s="9"/>
      <c r="Z33" s="55"/>
      <c r="AA33" s="55"/>
      <c r="AB33" s="55"/>
      <c r="AF33" s="291"/>
      <c r="AG33" s="420" t="s">
        <v>23</v>
      </c>
      <c r="AH33" s="948"/>
      <c r="AI33" s="949"/>
      <c r="AJ33" s="950"/>
      <c r="AK33" s="378" t="s">
        <v>282</v>
      </c>
      <c r="AL33" s="291"/>
      <c r="AM33" s="363"/>
      <c r="AN33" s="291"/>
      <c r="AO33" s="291"/>
      <c r="AP33" s="291"/>
      <c r="AQ33" s="291"/>
      <c r="AR33" s="291"/>
      <c r="AS33" s="291"/>
      <c r="AT33" s="291"/>
      <c r="AU33" s="291"/>
      <c r="AV33" s="291"/>
      <c r="AW33" s="291"/>
      <c r="AX33" s="291"/>
      <c r="AY33" s="291"/>
      <c r="AZ33" s="289"/>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73"/>
    </row>
    <row r="34" spans="1:93" s="60" customFormat="1" ht="17.25" customHeight="1" thickBot="1">
      <c r="A34" s="9"/>
      <c r="B34" s="9"/>
      <c r="C34" s="382"/>
      <c r="D34" s="951" t="s">
        <v>21</v>
      </c>
      <c r="E34" s="951"/>
      <c r="F34" s="951"/>
      <c r="G34" s="951"/>
      <c r="H34" s="383"/>
      <c r="I34" s="952" t="str">
        <f>IF(AH34="","",AH34)</f>
        <v/>
      </c>
      <c r="J34" s="953"/>
      <c r="K34" s="390" t="s">
        <v>4914</v>
      </c>
      <c r="L34" s="388" t="s">
        <v>283</v>
      </c>
      <c r="M34" s="632"/>
      <c r="N34" s="633"/>
      <c r="O34" s="943"/>
      <c r="P34" s="946"/>
      <c r="Q34" s="947"/>
      <c r="R34" s="389" t="s">
        <v>131</v>
      </c>
      <c r="S34" s="47"/>
      <c r="T34" s="74"/>
      <c r="U34" s="74"/>
      <c r="V34" s="20"/>
      <c r="W34" s="75"/>
      <c r="X34" s="75"/>
      <c r="Y34" s="75"/>
      <c r="Z34" s="20"/>
      <c r="AA34" s="20"/>
      <c r="AB34" s="20"/>
      <c r="AC34" s="76"/>
      <c r="AD34" s="76"/>
      <c r="AF34" s="291"/>
      <c r="AG34" s="420" t="s">
        <v>21</v>
      </c>
      <c r="AH34" s="948"/>
      <c r="AI34" s="949"/>
      <c r="AJ34" s="950"/>
      <c r="AK34" s="357" t="s">
        <v>4881</v>
      </c>
      <c r="AL34" s="291"/>
      <c r="AM34" s="363" t="s">
        <v>284</v>
      </c>
      <c r="AN34" s="636"/>
      <c r="AO34" s="638"/>
      <c r="AP34" s="357" t="s">
        <v>131</v>
      </c>
      <c r="AQ34" s="292" t="str">
        <f>LEFT(AH35)</f>
        <v/>
      </c>
      <c r="AR34" s="292" t="str">
        <f>MID(AH35,2,1)</f>
        <v/>
      </c>
      <c r="AS34" s="292" t="str">
        <f>MID(AH35,3,1)</f>
        <v/>
      </c>
      <c r="AT34" s="292" t="str">
        <f>MID(AH35,4,1)</f>
        <v/>
      </c>
      <c r="AU34" s="292" t="str">
        <f>MID(AH35,5,1)</f>
        <v/>
      </c>
      <c r="AV34" s="292" t="str">
        <f>MID(AH35,6,1)</f>
        <v/>
      </c>
      <c r="AW34" s="292" t="str">
        <f>AO35&amp;AT35&amp;AY35</f>
        <v/>
      </c>
      <c r="AX34" s="291"/>
      <c r="AY34" s="291"/>
      <c r="AZ34" s="289"/>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73"/>
      <c r="CO34" s="73"/>
    </row>
    <row r="35" spans="1:93" s="60" customFormat="1" ht="17.25" customHeight="1" thickBot="1">
      <c r="A35" s="9"/>
      <c r="B35" s="9"/>
      <c r="C35" s="384"/>
      <c r="D35" s="925" t="s">
        <v>20</v>
      </c>
      <c r="E35" s="925"/>
      <c r="F35" s="925"/>
      <c r="G35" s="925"/>
      <c r="H35" s="272"/>
      <c r="I35" s="260" t="str">
        <f t="shared" ref="I35:N35" si="5">AQ34</f>
        <v/>
      </c>
      <c r="J35" s="262" t="str">
        <f t="shared" si="5"/>
        <v/>
      </c>
      <c r="K35" s="262" t="str">
        <f t="shared" si="5"/>
        <v/>
      </c>
      <c r="L35" s="262" t="str">
        <f t="shared" si="5"/>
        <v/>
      </c>
      <c r="M35" s="262" t="str">
        <f t="shared" si="5"/>
        <v/>
      </c>
      <c r="N35" s="329" t="str">
        <f t="shared" si="5"/>
        <v/>
      </c>
      <c r="O35" s="749" t="str">
        <f>IF(AO35="","",AO35)</f>
        <v/>
      </c>
      <c r="P35" s="750"/>
      <c r="Q35" s="750"/>
      <c r="R35" s="671" t="str">
        <f>IF(AO35="","都道府県","")</f>
        <v>都道府県</v>
      </c>
      <c r="S35" s="748"/>
      <c r="T35" s="748"/>
      <c r="U35" s="749" t="str">
        <f>IF(AT35="","",AT35)</f>
        <v/>
      </c>
      <c r="V35" s="750"/>
      <c r="W35" s="750"/>
      <c r="X35" s="671" t="str">
        <f>IF(AT35="","市郡区","")</f>
        <v>市郡区</v>
      </c>
      <c r="Y35" s="748"/>
      <c r="Z35" s="749" t="str">
        <f>IF(AY35="","",AY35)</f>
        <v/>
      </c>
      <c r="AA35" s="750"/>
      <c r="AB35" s="750"/>
      <c r="AC35" s="749" t="str">
        <f>IF(AY35="","区町村","")</f>
        <v>区町村</v>
      </c>
      <c r="AD35" s="749"/>
      <c r="AE35" s="749"/>
      <c r="AF35" s="379"/>
      <c r="AG35" s="429" t="s">
        <v>285</v>
      </c>
      <c r="AH35" s="954" t="str">
        <f>IF(AND(AO35="",AT35="",AY35),"",VLOOKUP(AW34,コード２!$A$2:$E$1897,2,FALSE))</f>
        <v/>
      </c>
      <c r="AI35" s="955"/>
      <c r="AJ35" s="360"/>
      <c r="AK35" s="360"/>
      <c r="AL35" s="291"/>
      <c r="AM35" s="285"/>
      <c r="AN35" s="362" t="s">
        <v>15</v>
      </c>
      <c r="AO35" s="636"/>
      <c r="AP35" s="637"/>
      <c r="AQ35" s="638"/>
      <c r="AR35" s="756" t="s">
        <v>16</v>
      </c>
      <c r="AS35" s="757"/>
      <c r="AT35" s="636"/>
      <c r="AU35" s="637"/>
      <c r="AV35" s="638"/>
      <c r="AW35" s="289"/>
      <c r="AX35" s="363" t="s">
        <v>281</v>
      </c>
      <c r="AY35" s="743"/>
      <c r="AZ35" s="744"/>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c r="CC35" s="73"/>
      <c r="CD35" s="73"/>
      <c r="CE35" s="73"/>
      <c r="CF35" s="73"/>
      <c r="CG35" s="73"/>
      <c r="CH35" s="73"/>
      <c r="CI35" s="73"/>
      <c r="CJ35" s="73"/>
      <c r="CK35" s="73"/>
      <c r="CL35" s="73"/>
      <c r="CM35" s="73"/>
      <c r="CN35" s="73"/>
      <c r="CO35" s="73"/>
    </row>
    <row r="36" spans="1:93" s="60" customFormat="1" ht="17.25" customHeight="1">
      <c r="A36" s="9"/>
      <c r="B36" s="9"/>
      <c r="C36" s="279"/>
      <c r="D36" s="740" t="s">
        <v>19</v>
      </c>
      <c r="E36" s="740"/>
      <c r="F36" s="740"/>
      <c r="G36" s="740"/>
      <c r="H36" s="280"/>
      <c r="I36" s="395" t="str">
        <f>LEFT(AH36)</f>
        <v/>
      </c>
      <c r="J36" s="396" t="str">
        <f>MID($AH$36,2,1)</f>
        <v/>
      </c>
      <c r="K36" s="396" t="str">
        <f>MID($AH$36,3,1)</f>
        <v/>
      </c>
      <c r="L36" s="396" t="str">
        <f>MID($AH$36,4,1)</f>
        <v/>
      </c>
      <c r="M36" s="396" t="str">
        <f>MID($AH$36,5,1)</f>
        <v/>
      </c>
      <c r="N36" s="396" t="str">
        <f>MID($AH$36,6,1)</f>
        <v/>
      </c>
      <c r="O36" s="396" t="str">
        <f>MID($AH$36,7,1)</f>
        <v/>
      </c>
      <c r="P36" s="396" t="str">
        <f>MID($AH$36,8,1)</f>
        <v/>
      </c>
      <c r="Q36" s="396" t="str">
        <f>MID($AH$36,9,1)</f>
        <v/>
      </c>
      <c r="R36" s="396" t="str">
        <f>MID($AH$36,10,1)</f>
        <v/>
      </c>
      <c r="S36" s="396" t="str">
        <f>MID($AH$36,11,1)</f>
        <v/>
      </c>
      <c r="T36" s="396" t="str">
        <f>MID($AH$36,12,1)</f>
        <v/>
      </c>
      <c r="U36" s="396" t="str">
        <f>MID($AH$36,13,1)</f>
        <v/>
      </c>
      <c r="V36" s="396" t="str">
        <f>MID($AH$36,14,1)</f>
        <v/>
      </c>
      <c r="W36" s="396" t="str">
        <f>MID($AH$36,15,1)</f>
        <v/>
      </c>
      <c r="X36" s="396" t="str">
        <f>MID($AH$36,16,1)</f>
        <v/>
      </c>
      <c r="Y36" s="396" t="str">
        <f>MID($AH$36,17,1)</f>
        <v/>
      </c>
      <c r="Z36" s="396" t="str">
        <f>MID($AH$36,18,1)</f>
        <v/>
      </c>
      <c r="AA36" s="396" t="str">
        <f>MID($AH$36,19,1)</f>
        <v/>
      </c>
      <c r="AB36" s="397" t="str">
        <f>MID($AH$36,20,1)</f>
        <v/>
      </c>
      <c r="AC36" s="639" t="s">
        <v>9</v>
      </c>
      <c r="AD36" s="639"/>
      <c r="AE36" s="639"/>
      <c r="AF36" s="371"/>
      <c r="AG36" s="420" t="s">
        <v>19</v>
      </c>
      <c r="AH36" s="701"/>
      <c r="AI36" s="702"/>
      <c r="AJ36" s="702"/>
      <c r="AK36" s="702"/>
      <c r="AL36" s="702"/>
      <c r="AM36" s="702"/>
      <c r="AN36" s="702"/>
      <c r="AO36" s="702"/>
      <c r="AP36" s="702"/>
      <c r="AQ36" s="702"/>
      <c r="AR36" s="702"/>
      <c r="AS36" s="702"/>
      <c r="AT36" s="702"/>
      <c r="AU36" s="702"/>
      <c r="AV36" s="702"/>
      <c r="AW36" s="702"/>
      <c r="AX36" s="703"/>
      <c r="AY36" s="311" t="s">
        <v>177</v>
      </c>
      <c r="AZ36" s="289"/>
      <c r="BA36" s="73"/>
      <c r="BB36" s="73"/>
      <c r="BC36" s="73"/>
      <c r="BD36" s="73"/>
      <c r="BE36" s="73"/>
      <c r="BF36" s="73"/>
      <c r="BG36" s="73"/>
      <c r="BH36" s="73"/>
      <c r="BI36" s="73"/>
      <c r="BJ36" s="73"/>
      <c r="BK36" s="73"/>
      <c r="BL36" s="73"/>
      <c r="BM36" s="73"/>
      <c r="BN36" s="73"/>
      <c r="BO36" s="73"/>
      <c r="BP36" s="73"/>
      <c r="BQ36" s="73"/>
      <c r="BR36" s="73"/>
      <c r="BS36" s="73"/>
      <c r="BT36" s="73"/>
      <c r="BU36" s="73"/>
      <c r="BV36" s="73"/>
      <c r="BW36" s="73"/>
      <c r="BX36" s="73"/>
      <c r="BY36" s="73"/>
      <c r="BZ36" s="73"/>
      <c r="CA36" s="73"/>
      <c r="CB36" s="73"/>
      <c r="CC36" s="73"/>
      <c r="CD36" s="73"/>
      <c r="CE36" s="73"/>
      <c r="CF36" s="73"/>
      <c r="CG36" s="73"/>
      <c r="CH36" s="73"/>
      <c r="CI36" s="73"/>
      <c r="CJ36" s="73"/>
      <c r="CK36" s="73"/>
      <c r="CL36" s="73"/>
      <c r="CM36" s="73"/>
      <c r="CN36" s="73"/>
      <c r="CO36" s="73"/>
    </row>
    <row r="37" spans="1:93" s="60" customFormat="1" ht="17.25" customHeight="1" thickBot="1">
      <c r="A37" s="9"/>
      <c r="B37" s="9"/>
      <c r="C37" s="385"/>
      <c r="D37" s="741"/>
      <c r="E37" s="741"/>
      <c r="F37" s="741"/>
      <c r="G37" s="741"/>
      <c r="H37" s="394"/>
      <c r="I37" s="398" t="str">
        <f>MID($AH$36,21,1)</f>
        <v/>
      </c>
      <c r="J37" s="399" t="str">
        <f>MID($AH$36,22,1)</f>
        <v/>
      </c>
      <c r="K37" s="399" t="str">
        <f>MID($AH$36,23,1)</f>
        <v/>
      </c>
      <c r="L37" s="399" t="str">
        <f>MID($AH$36,24,1)</f>
        <v/>
      </c>
      <c r="M37" s="399" t="str">
        <f>MID($AH$36,25,1)</f>
        <v/>
      </c>
      <c r="N37" s="399" t="str">
        <f>MID($AH$36,26,1)</f>
        <v/>
      </c>
      <c r="O37" s="399" t="str">
        <f>MID($AH$36,27,1)</f>
        <v/>
      </c>
      <c r="P37" s="399" t="str">
        <f>MID($AH$36,28,1)</f>
        <v/>
      </c>
      <c r="Q37" s="399" t="str">
        <f>MID($AH$36,29,1)</f>
        <v/>
      </c>
      <c r="R37" s="399" t="str">
        <f>MID($AH$36,30,1)</f>
        <v/>
      </c>
      <c r="S37" s="399" t="str">
        <f>MID($AH$36,31,1)</f>
        <v/>
      </c>
      <c r="T37" s="399" t="str">
        <f>MID($AH$36,32,1)</f>
        <v/>
      </c>
      <c r="U37" s="399" t="str">
        <f>MID($AH$36,33,1)</f>
        <v/>
      </c>
      <c r="V37" s="399" t="str">
        <f>MID($AH$36,34,1)</f>
        <v/>
      </c>
      <c r="W37" s="399" t="str">
        <f>MID($AH$36,35,1)</f>
        <v/>
      </c>
      <c r="X37" s="399" t="str">
        <f>MID($AH$36,36,1)</f>
        <v/>
      </c>
      <c r="Y37" s="399" t="str">
        <f>MID($AH$36,37,1)</f>
        <v/>
      </c>
      <c r="Z37" s="399" t="str">
        <f>MID($AH$36,38,1)</f>
        <v/>
      </c>
      <c r="AA37" s="399" t="str">
        <f>MID($AH$36,39,1)</f>
        <v/>
      </c>
      <c r="AB37" s="400" t="str">
        <f>MID($AH$36,40,1)</f>
        <v/>
      </c>
      <c r="AC37" s="9"/>
      <c r="AD37" s="17" t="s">
        <v>18</v>
      </c>
      <c r="AE37" s="9"/>
      <c r="AF37" s="146"/>
      <c r="AG37" s="285"/>
      <c r="AH37" s="704"/>
      <c r="AI37" s="705"/>
      <c r="AJ37" s="705"/>
      <c r="AK37" s="705"/>
      <c r="AL37" s="705"/>
      <c r="AM37" s="705"/>
      <c r="AN37" s="705"/>
      <c r="AO37" s="705"/>
      <c r="AP37" s="705"/>
      <c r="AQ37" s="705"/>
      <c r="AR37" s="705"/>
      <c r="AS37" s="705"/>
      <c r="AT37" s="705"/>
      <c r="AU37" s="705"/>
      <c r="AV37" s="705"/>
      <c r="AW37" s="705"/>
      <c r="AX37" s="706"/>
      <c r="AY37" s="291"/>
      <c r="AZ37" s="289"/>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c r="CC37" s="73"/>
      <c r="CD37" s="73"/>
      <c r="CE37" s="73"/>
      <c r="CF37" s="73"/>
      <c r="CG37" s="73"/>
      <c r="CH37" s="73"/>
      <c r="CI37" s="73"/>
      <c r="CJ37" s="73"/>
      <c r="CK37" s="73"/>
      <c r="CL37" s="73"/>
      <c r="CM37" s="73"/>
      <c r="CN37" s="73"/>
      <c r="CO37" s="73"/>
    </row>
    <row r="38" spans="1:93" s="60" customFormat="1" ht="17.25" customHeight="1">
      <c r="A38" s="9"/>
      <c r="B38" s="9"/>
      <c r="C38" s="9"/>
      <c r="D38" s="9"/>
      <c r="E38" s="9"/>
      <c r="F38" s="9"/>
      <c r="G38" s="9"/>
      <c r="H38" s="18"/>
      <c r="I38" s="18"/>
      <c r="J38" s="18"/>
      <c r="K38" s="18"/>
      <c r="L38" s="18"/>
      <c r="M38" s="18"/>
      <c r="N38" s="18"/>
      <c r="O38" s="18"/>
      <c r="P38" s="18"/>
      <c r="Q38" s="18"/>
      <c r="R38" s="18"/>
      <c r="S38" s="18"/>
      <c r="T38" s="18"/>
      <c r="U38" s="18"/>
      <c r="V38" s="18"/>
      <c r="W38" s="18"/>
      <c r="X38" s="18"/>
      <c r="Y38" s="18"/>
      <c r="Z38" s="18"/>
      <c r="AA38" s="18"/>
      <c r="AB38" s="9"/>
      <c r="AC38" s="9"/>
      <c r="AD38" s="9"/>
      <c r="AE38" s="9"/>
      <c r="AF38" s="146"/>
      <c r="AG38" s="291"/>
      <c r="AH38" s="291"/>
      <c r="AI38" s="291"/>
      <c r="AJ38" s="291"/>
      <c r="AK38" s="291"/>
      <c r="AL38" s="291"/>
      <c r="AM38" s="291"/>
      <c r="AN38" s="291"/>
      <c r="AO38" s="291"/>
      <c r="AP38" s="291"/>
      <c r="AQ38" s="291"/>
      <c r="AR38" s="291"/>
      <c r="AS38" s="291"/>
      <c r="AT38" s="291"/>
      <c r="AU38" s="291"/>
      <c r="AV38" s="291"/>
      <c r="AW38" s="291"/>
      <c r="AX38" s="291"/>
      <c r="AY38" s="291"/>
      <c r="AZ38" s="289"/>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row>
    <row r="39" spans="1:93" s="60" customFormat="1" ht="17.25" customHeight="1" thickBot="1">
      <c r="A39" s="9"/>
      <c r="B39" s="9"/>
      <c r="C39" s="9"/>
      <c r="D39" s="9"/>
      <c r="E39" s="9"/>
      <c r="F39" s="9"/>
      <c r="G39" s="9"/>
      <c r="H39" s="18"/>
      <c r="I39" s="18"/>
      <c r="J39" s="18"/>
      <c r="K39" s="18"/>
      <c r="L39" s="18"/>
      <c r="M39" s="18"/>
      <c r="N39" s="18"/>
      <c r="O39" s="18"/>
      <c r="P39" s="18"/>
      <c r="Q39" s="18"/>
      <c r="R39" s="18"/>
      <c r="S39" s="18"/>
      <c r="T39" s="18"/>
      <c r="U39" s="18"/>
      <c r="V39" s="18"/>
      <c r="W39" s="18"/>
      <c r="X39" s="18"/>
      <c r="Y39" s="18"/>
      <c r="Z39" s="18"/>
      <c r="AA39" s="18"/>
      <c r="AB39" s="9"/>
      <c r="AC39" s="9"/>
      <c r="AD39" s="9"/>
      <c r="AE39" s="9"/>
      <c r="AF39" s="146"/>
      <c r="AG39" s="291"/>
      <c r="AH39" s="291"/>
      <c r="AI39" s="291"/>
      <c r="AJ39" s="291"/>
      <c r="AK39" s="291"/>
      <c r="AL39" s="291"/>
      <c r="AM39" s="291"/>
      <c r="AN39" s="291"/>
      <c r="AO39" s="291"/>
      <c r="AP39" s="291"/>
      <c r="AQ39" s="291"/>
      <c r="AR39" s="291"/>
      <c r="AS39" s="291"/>
      <c r="AT39" s="291"/>
      <c r="AU39" s="291"/>
      <c r="AV39" s="291"/>
      <c r="AW39" s="291"/>
      <c r="AX39" s="291"/>
      <c r="AY39" s="291"/>
      <c r="AZ39" s="289"/>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c r="CD39" s="73"/>
      <c r="CE39" s="73"/>
      <c r="CF39" s="73"/>
      <c r="CG39" s="73"/>
      <c r="CH39" s="73"/>
      <c r="CI39" s="73"/>
      <c r="CJ39" s="73"/>
      <c r="CK39" s="73"/>
      <c r="CL39" s="73"/>
      <c r="CM39" s="73"/>
      <c r="CN39" s="73"/>
      <c r="CO39" s="73"/>
    </row>
    <row r="40" spans="1:93" s="60" customFormat="1" ht="17.25" customHeight="1" thickBot="1">
      <c r="A40" s="248" t="s">
        <v>132</v>
      </c>
      <c r="B40" s="9"/>
      <c r="C40" s="257"/>
      <c r="D40" s="623" t="s">
        <v>26</v>
      </c>
      <c r="E40" s="623"/>
      <c r="F40" s="623"/>
      <c r="G40" s="623"/>
      <c r="H40" s="272"/>
      <c r="I40" s="242" t="str">
        <f>BB40</f>
        <v/>
      </c>
      <c r="J40" s="243" t="str">
        <f t="shared" ref="J40:AB40" si="6">BC40</f>
        <v/>
      </c>
      <c r="K40" s="243" t="str">
        <f t="shared" si="6"/>
        <v/>
      </c>
      <c r="L40" s="243" t="str">
        <f t="shared" si="6"/>
        <v/>
      </c>
      <c r="M40" s="243" t="str">
        <f t="shared" si="6"/>
        <v/>
      </c>
      <c r="N40" s="243" t="str">
        <f t="shared" si="6"/>
        <v/>
      </c>
      <c r="O40" s="243" t="str">
        <f t="shared" si="6"/>
        <v/>
      </c>
      <c r="P40" s="243" t="str">
        <f t="shared" si="6"/>
        <v/>
      </c>
      <c r="Q40" s="243" t="str">
        <f t="shared" si="6"/>
        <v/>
      </c>
      <c r="R40" s="243" t="str">
        <f t="shared" si="6"/>
        <v/>
      </c>
      <c r="S40" s="243" t="str">
        <f t="shared" si="6"/>
        <v/>
      </c>
      <c r="T40" s="243" t="str">
        <f t="shared" si="6"/>
        <v/>
      </c>
      <c r="U40" s="243" t="str">
        <f t="shared" si="6"/>
        <v/>
      </c>
      <c r="V40" s="243" t="str">
        <f t="shared" si="6"/>
        <v/>
      </c>
      <c r="W40" s="243" t="str">
        <f t="shared" si="6"/>
        <v/>
      </c>
      <c r="X40" s="243" t="str">
        <f t="shared" si="6"/>
        <v/>
      </c>
      <c r="Y40" s="243" t="str">
        <f t="shared" si="6"/>
        <v/>
      </c>
      <c r="Z40" s="243" t="str">
        <f t="shared" si="6"/>
        <v/>
      </c>
      <c r="AA40" s="243" t="str">
        <f t="shared" si="6"/>
        <v/>
      </c>
      <c r="AB40" s="244" t="str">
        <f t="shared" si="6"/>
        <v/>
      </c>
      <c r="AC40" s="9"/>
      <c r="AD40" s="9"/>
      <c r="AE40" s="9"/>
      <c r="AF40" s="284"/>
      <c r="AG40" s="420" t="s">
        <v>26</v>
      </c>
      <c r="AH40" s="607"/>
      <c r="AI40" s="608"/>
      <c r="AJ40" s="608"/>
      <c r="AK40" s="608"/>
      <c r="AL40" s="608"/>
      <c r="AM40" s="608"/>
      <c r="AN40" s="608"/>
      <c r="AO40" s="608"/>
      <c r="AP40" s="608"/>
      <c r="AQ40" s="608"/>
      <c r="AR40" s="608"/>
      <c r="AS40" s="608"/>
      <c r="AT40" s="608"/>
      <c r="AU40" s="608"/>
      <c r="AV40" s="608"/>
      <c r="AW40" s="608"/>
      <c r="AX40" s="622"/>
      <c r="AY40" s="290" t="s">
        <v>177</v>
      </c>
      <c r="AZ40" s="69" t="str">
        <f>ASC(AH40)</f>
        <v/>
      </c>
      <c r="BA40" s="69" t="str">
        <f>SUBSTITUTE(SUBSTITUTE(SUBSTITUTE(SUBSTITUTE(SUBSTITUTE(SUBSTITUTE(SUBSTITUTE(SUBSTITUTE(SUBSTITUTE(SUBSTITUTE(SUBSTITUTE(SUBSTITUTE(SUBSTITUTE(SUBSTITUTE(SUBSTITUTE(SUBSTITUTE(SUBSTITUTE(SUBSTITUTE(SUBSTITUTE(SUBSTITUTE(SUBSTITUTE(SUBSTITUTE(SUBSTITUTE(SUBSTITUTE(SUBSTITUTE(AZ40,"が","か゛"),"ぎ","き゛"),"ぐ","く゛"),"げ","け゛"),"ご","こ゛"),"ざ","さ゛"),"じ","し゛"),"ず","す゛"),"ぜ","せ゛"),"ぞ","そ゛"),"だ","た゛"),"ぢ","ち゛"),"づ","つ゛"),"で","て゛"),"ど","と゛"),"ば","は゛"),"び","ひ゛"),"ぶ","ふ゛"),"べ","へ゛"),"ぼ","ほ゛"),"ぱ","は゜"),"ぴ","ひ゜"),"ぷ","ふ゜"),"ぺ","へ゜"),"ぽ","ほ゜")</f>
        <v/>
      </c>
      <c r="BB40" s="69" t="str">
        <f>DBCS(MID($BA40,COLUMNS($BB40:BB40),1))</f>
        <v/>
      </c>
      <c r="BC40" s="69" t="str">
        <f>DBCS(MID($BA40,COLUMNS($BB40:BC40),1))</f>
        <v/>
      </c>
      <c r="BD40" s="69" t="str">
        <f>DBCS(MID($BA40,COLUMNS($BB40:BD40),1))</f>
        <v/>
      </c>
      <c r="BE40" s="69" t="str">
        <f>DBCS(MID($BA40,COLUMNS($BB40:BE40),1))</f>
        <v/>
      </c>
      <c r="BF40" s="69" t="str">
        <f>DBCS(MID($BA40,COLUMNS($BB40:BF40),1))</f>
        <v/>
      </c>
      <c r="BG40" s="69" t="str">
        <f>DBCS(MID($BA40,COLUMNS($BB40:BG40),1))</f>
        <v/>
      </c>
      <c r="BH40" s="69" t="str">
        <f>DBCS(MID($BA40,COLUMNS($BB40:BH40),1))</f>
        <v/>
      </c>
      <c r="BI40" s="69" t="str">
        <f>DBCS(MID($BA40,COLUMNS($BB40:BI40),1))</f>
        <v/>
      </c>
      <c r="BJ40" s="69" t="str">
        <f>DBCS(MID($BA40,COLUMNS($BB40:BJ40),1))</f>
        <v/>
      </c>
      <c r="BK40" s="69" t="str">
        <f>DBCS(MID($BA40,COLUMNS($BB40:BK40),1))</f>
        <v/>
      </c>
      <c r="BL40" s="69" t="str">
        <f>DBCS(MID($BA40,COLUMNS($BB40:BL40),1))</f>
        <v/>
      </c>
      <c r="BM40" s="69" t="str">
        <f>DBCS(MID($BA40,COLUMNS($BB40:BM40),1))</f>
        <v/>
      </c>
      <c r="BN40" s="69" t="str">
        <f>DBCS(MID($BA40,COLUMNS($BB40:BN40),1))</f>
        <v/>
      </c>
      <c r="BO40" s="69" t="str">
        <f>DBCS(MID($BA40,COLUMNS($BB40:BO40),1))</f>
        <v/>
      </c>
      <c r="BP40" s="69" t="str">
        <f>DBCS(MID($BA40,COLUMNS($BB40:BP40),1))</f>
        <v/>
      </c>
      <c r="BQ40" s="69" t="str">
        <f>DBCS(MID($BA40,COLUMNS($BB40:BQ40),1))</f>
        <v/>
      </c>
      <c r="BR40" s="69" t="str">
        <f>DBCS(MID($BA40,COLUMNS($BB40:BR40),1))</f>
        <v/>
      </c>
      <c r="BS40" s="69" t="str">
        <f>DBCS(MID($BA40,COLUMNS($BB40:BS40),1))</f>
        <v/>
      </c>
      <c r="BT40" s="69" t="str">
        <f>DBCS(MID($BA40,COLUMNS($BB40:BT40),1))</f>
        <v/>
      </c>
      <c r="BU40" s="69" t="str">
        <f>DBCS(MID($BA40,COLUMNS($BB40:BU40),1))</f>
        <v/>
      </c>
      <c r="BV40" s="69" t="str">
        <f>DBCS(MID($BA40,COLUMNS($BB40:BV40),1))</f>
        <v/>
      </c>
      <c r="BW40" s="69" t="str">
        <f>DBCS(MID($BA40,COLUMNS($BB40:BW40),1))</f>
        <v/>
      </c>
      <c r="BX40" s="69" t="str">
        <f>DBCS(MID($BA40,COLUMNS($BB40:BX40),1))</f>
        <v/>
      </c>
      <c r="BY40" s="69" t="str">
        <f>DBCS(MID($BA40,COLUMNS($BB40:BY40),1))</f>
        <v/>
      </c>
      <c r="BZ40" s="69" t="str">
        <f>DBCS(MID($BA40,COLUMNS($BB40:BZ40),1))</f>
        <v/>
      </c>
      <c r="CA40" s="69" t="str">
        <f>DBCS(MID($BA40,COLUMNS($BB40:CA40),1))</f>
        <v/>
      </c>
      <c r="CB40" s="69" t="str">
        <f>DBCS(MID($BA40,COLUMNS($BB40:CB40),1))</f>
        <v/>
      </c>
      <c r="CC40" s="69" t="str">
        <f>DBCS(MID($BA40,COLUMNS($BB40:CC40),1))</f>
        <v/>
      </c>
      <c r="CD40" s="69" t="str">
        <f>DBCS(MID($BA40,COLUMNS($BB40:CD40),1))</f>
        <v/>
      </c>
      <c r="CE40" s="69" t="str">
        <f>DBCS(MID($BA40,COLUMNS($BB40:CE40),1))</f>
        <v/>
      </c>
      <c r="CF40" s="69" t="str">
        <f>DBCS(MID($BA40,COLUMNS($BB40:CF40),1))</f>
        <v/>
      </c>
      <c r="CG40" s="69" t="str">
        <f>DBCS(MID($BA40,COLUMNS($BB40:CG40),1))</f>
        <v/>
      </c>
      <c r="CH40" s="69" t="str">
        <f>DBCS(MID($BA40,COLUMNS($BB40:CH40),1))</f>
        <v/>
      </c>
      <c r="CI40" s="69" t="str">
        <f>DBCS(MID($BA40,COLUMNS($BB40:CI40),1))</f>
        <v/>
      </c>
      <c r="CJ40" s="69" t="str">
        <f>DBCS(MID($BA40,COLUMNS($BB40:CJ40),1))</f>
        <v/>
      </c>
      <c r="CK40" s="69" t="str">
        <f>DBCS(MID($BA40,COLUMNS($BB40:CK40),1))</f>
        <v/>
      </c>
      <c r="CL40" s="69" t="str">
        <f>DBCS(MID($BA40,COLUMNS($BB40:CL40),1))</f>
        <v/>
      </c>
      <c r="CM40" s="69" t="str">
        <f>DBCS(MID($BA40,COLUMNS($BB40:CM40),1))</f>
        <v/>
      </c>
      <c r="CN40" s="69" t="str">
        <f>DBCS(MID($BA40,COLUMNS($BB40:CN40),1))</f>
        <v/>
      </c>
      <c r="CO40" s="69" t="str">
        <f>DBCS(MID($BA40,COLUMNS($BB40:CO40),1))</f>
        <v/>
      </c>
    </row>
    <row r="41" spans="1:93" s="60" customFormat="1" ht="17.25" customHeight="1" thickBot="1">
      <c r="A41" s="9"/>
      <c r="B41" s="9"/>
      <c r="C41" s="257"/>
      <c r="D41" s="623" t="s">
        <v>25</v>
      </c>
      <c r="E41" s="623"/>
      <c r="F41" s="623"/>
      <c r="G41" s="623"/>
      <c r="H41" s="272"/>
      <c r="I41" s="242" t="str">
        <f>LEFT(AH41,1)</f>
        <v/>
      </c>
      <c r="J41" s="243" t="str">
        <f>MID(AH41,2,1)</f>
        <v/>
      </c>
      <c r="K41" s="243" t="str">
        <f>MID(AH41,3,1)</f>
        <v/>
      </c>
      <c r="L41" s="243" t="str">
        <f>MID(AH41,4,1)</f>
        <v/>
      </c>
      <c r="M41" s="243" t="str">
        <f>MID(AH41,5,1)</f>
        <v/>
      </c>
      <c r="N41" s="243" t="str">
        <f>MID(AH41,6,1)</f>
        <v/>
      </c>
      <c r="O41" s="243" t="str">
        <f>MID(AH41,7,1)</f>
        <v/>
      </c>
      <c r="P41" s="243" t="str">
        <f>MID(AH41,8,1)</f>
        <v/>
      </c>
      <c r="Q41" s="243" t="str">
        <f>MID(AH41,9,1)</f>
        <v/>
      </c>
      <c r="R41" s="243" t="str">
        <f>MID(AH41,10,1)</f>
        <v/>
      </c>
      <c r="S41" s="243" t="str">
        <f>MID(AH41,11,1)</f>
        <v/>
      </c>
      <c r="T41" s="243" t="str">
        <f>MID(AH41,12,1)</f>
        <v/>
      </c>
      <c r="U41" s="243" t="str">
        <f>MID(AH41,13,1)</f>
        <v/>
      </c>
      <c r="V41" s="243" t="str">
        <f>MID(AH41,14,1)</f>
        <v/>
      </c>
      <c r="W41" s="243" t="str">
        <f>MID(AH41,15,1)</f>
        <v/>
      </c>
      <c r="X41" s="243" t="str">
        <f>MID(AH41,16,1)</f>
        <v/>
      </c>
      <c r="Y41" s="243" t="str">
        <f>MID(AH41,17,1)</f>
        <v/>
      </c>
      <c r="Z41" s="243" t="str">
        <f>MID(AH41,18,1)</f>
        <v/>
      </c>
      <c r="AA41" s="243" t="str">
        <f>MID(AH41,19,1)</f>
        <v/>
      </c>
      <c r="AB41" s="244" t="str">
        <f>MID(AH41,20,1)</f>
        <v/>
      </c>
      <c r="AF41" s="284"/>
      <c r="AG41" s="420" t="s">
        <v>25</v>
      </c>
      <c r="AH41" s="607"/>
      <c r="AI41" s="608"/>
      <c r="AJ41" s="608"/>
      <c r="AK41" s="608"/>
      <c r="AL41" s="608"/>
      <c r="AM41" s="608"/>
      <c r="AN41" s="608"/>
      <c r="AO41" s="608"/>
      <c r="AP41" s="608"/>
      <c r="AQ41" s="608"/>
      <c r="AR41" s="608"/>
      <c r="AS41" s="608"/>
      <c r="AT41" s="608"/>
      <c r="AU41" s="608"/>
      <c r="AV41" s="608"/>
      <c r="AW41" s="608"/>
      <c r="AX41" s="622"/>
      <c r="AY41" s="290" t="s">
        <v>177</v>
      </c>
      <c r="AZ41" s="311"/>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c r="CN41" s="44"/>
      <c r="CO41" s="44"/>
    </row>
    <row r="42" spans="1:93" s="60" customFormat="1" ht="17.25" customHeight="1" thickBot="1">
      <c r="A42" s="9"/>
      <c r="B42" s="9"/>
      <c r="C42" s="257"/>
      <c r="D42" s="623" t="s">
        <v>8</v>
      </c>
      <c r="E42" s="623"/>
      <c r="F42" s="623"/>
      <c r="G42" s="623"/>
      <c r="H42" s="272"/>
      <c r="I42" s="255" t="str">
        <f>LEFT(AH42)</f>
        <v/>
      </c>
      <c r="J42" s="71" t="s">
        <v>24</v>
      </c>
      <c r="K42" s="242" t="str">
        <f>LEFT(AK42)</f>
        <v/>
      </c>
      <c r="L42" s="244" t="str">
        <f>MID(AK42,2,1)</f>
        <v/>
      </c>
      <c r="M42" s="13" t="s">
        <v>34</v>
      </c>
      <c r="N42" s="242" t="str">
        <f>LEFT(AM42)</f>
        <v/>
      </c>
      <c r="O42" s="244" t="str">
        <f>MID(AM42,2,1)</f>
        <v/>
      </c>
      <c r="P42" s="13" t="s">
        <v>11</v>
      </c>
      <c r="Q42" s="242" t="str">
        <f>LEFT(AO42)</f>
        <v/>
      </c>
      <c r="R42" s="244" t="str">
        <f>MID(AO42,2,1)</f>
        <v/>
      </c>
      <c r="S42" s="13" t="s">
        <v>12</v>
      </c>
      <c r="T42" s="13"/>
      <c r="U42" s="13"/>
      <c r="V42" s="13"/>
      <c r="W42" s="13"/>
      <c r="X42" s="13"/>
      <c r="Y42" s="13"/>
      <c r="Z42" s="13"/>
      <c r="AA42" s="13"/>
      <c r="AB42" s="13"/>
      <c r="AF42" s="284"/>
      <c r="AG42" s="420" t="s">
        <v>8</v>
      </c>
      <c r="AH42" s="935"/>
      <c r="AI42" s="936"/>
      <c r="AJ42" s="286" t="s">
        <v>24</v>
      </c>
      <c r="AK42" s="283"/>
      <c r="AL42" s="284" t="s">
        <v>34</v>
      </c>
      <c r="AM42" s="283"/>
      <c r="AN42" s="284" t="s">
        <v>11</v>
      </c>
      <c r="AO42" s="283"/>
      <c r="AP42" s="284" t="s">
        <v>12</v>
      </c>
      <c r="AQ42" s="146"/>
      <c r="AR42" s="146"/>
      <c r="AS42" s="146"/>
      <c r="AT42" s="146"/>
      <c r="AU42" s="146"/>
      <c r="AV42" s="146"/>
      <c r="AW42" s="284"/>
      <c r="AX42" s="284"/>
      <c r="AY42" s="146"/>
      <c r="AZ42" s="28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44"/>
      <c r="CA42" s="44"/>
      <c r="CB42" s="44"/>
      <c r="CC42" s="44"/>
      <c r="CD42" s="44"/>
      <c r="CE42" s="44"/>
      <c r="CF42" s="44"/>
      <c r="CG42" s="44"/>
      <c r="CH42" s="44"/>
      <c r="CI42" s="44"/>
      <c r="CJ42" s="44"/>
      <c r="CK42" s="44"/>
      <c r="CL42" s="44"/>
      <c r="CM42" s="44"/>
      <c r="CN42" s="44"/>
      <c r="CO42" s="44"/>
    </row>
    <row r="43" spans="1:93" s="60" customFormat="1" ht="17.25" customHeight="1" thickBot="1">
      <c r="A43" s="9"/>
      <c r="B43" s="9"/>
      <c r="C43" s="380"/>
      <c r="D43" s="937" t="s">
        <v>23</v>
      </c>
      <c r="E43" s="937"/>
      <c r="F43" s="937"/>
      <c r="G43" s="937"/>
      <c r="H43" s="381"/>
      <c r="I43" s="938" t="str">
        <f>IF(AH43="","",AH43)</f>
        <v/>
      </c>
      <c r="J43" s="939"/>
      <c r="K43" s="939"/>
      <c r="L43" s="386" t="s">
        <v>282</v>
      </c>
      <c r="M43" s="940" t="s">
        <v>22</v>
      </c>
      <c r="N43" s="941"/>
      <c r="O43" s="942"/>
      <c r="P43" s="944" t="str">
        <f>IF(AN44="","",AN44)</f>
        <v/>
      </c>
      <c r="Q43" s="945"/>
      <c r="R43" s="387"/>
      <c r="S43" s="47"/>
      <c r="T43" s="74"/>
      <c r="U43" s="74"/>
      <c r="V43" s="55"/>
      <c r="W43" s="9"/>
      <c r="X43" s="9"/>
      <c r="Y43" s="9"/>
      <c r="Z43" s="55"/>
      <c r="AA43" s="55"/>
      <c r="AB43" s="55"/>
      <c r="AF43" s="291"/>
      <c r="AG43" s="420" t="s">
        <v>23</v>
      </c>
      <c r="AH43" s="948"/>
      <c r="AI43" s="949"/>
      <c r="AJ43" s="950"/>
      <c r="AK43" s="378" t="s">
        <v>282</v>
      </c>
      <c r="AL43" s="291"/>
      <c r="AM43" s="363"/>
      <c r="AN43" s="291"/>
      <c r="AO43" s="291"/>
      <c r="AP43" s="291"/>
      <c r="AQ43" s="291"/>
      <c r="AR43" s="291"/>
      <c r="AS43" s="291"/>
      <c r="AT43" s="291"/>
      <c r="AU43" s="291"/>
      <c r="AV43" s="291"/>
      <c r="AW43" s="291"/>
      <c r="AX43" s="291"/>
      <c r="AY43" s="291"/>
      <c r="AZ43" s="289"/>
      <c r="BA43" s="73"/>
      <c r="BB43" s="73"/>
      <c r="BC43" s="73"/>
      <c r="BD43" s="73"/>
      <c r="BE43" s="73"/>
      <c r="BF43" s="73"/>
      <c r="BG43" s="73"/>
      <c r="BH43" s="73"/>
      <c r="BI43" s="73"/>
      <c r="BJ43" s="73"/>
      <c r="BK43" s="73"/>
      <c r="BL43" s="73"/>
      <c r="BM43" s="73"/>
      <c r="BN43" s="73"/>
      <c r="BO43" s="73"/>
      <c r="BP43" s="73"/>
      <c r="BQ43" s="73"/>
      <c r="BR43" s="73"/>
      <c r="BS43" s="73"/>
      <c r="BT43" s="73"/>
      <c r="BU43" s="73"/>
      <c r="BV43" s="73"/>
      <c r="BW43" s="73"/>
      <c r="BX43" s="73"/>
      <c r="BY43" s="73"/>
      <c r="BZ43" s="73"/>
      <c r="CA43" s="73"/>
      <c r="CB43" s="73"/>
      <c r="CC43" s="73"/>
      <c r="CD43" s="73"/>
      <c r="CE43" s="73"/>
      <c r="CF43" s="73"/>
      <c r="CG43" s="73"/>
      <c r="CH43" s="73"/>
      <c r="CI43" s="73"/>
      <c r="CJ43" s="73"/>
      <c r="CK43" s="73"/>
      <c r="CL43" s="73"/>
      <c r="CM43" s="73"/>
      <c r="CN43" s="73"/>
      <c r="CO43" s="73"/>
    </row>
    <row r="44" spans="1:93" s="60" customFormat="1" ht="17.25" customHeight="1" thickBot="1">
      <c r="A44" s="9"/>
      <c r="B44" s="9"/>
      <c r="C44" s="382"/>
      <c r="D44" s="951" t="s">
        <v>21</v>
      </c>
      <c r="E44" s="951"/>
      <c r="F44" s="951"/>
      <c r="G44" s="951"/>
      <c r="H44" s="383"/>
      <c r="I44" s="952" t="str">
        <f>IF(AH44="","",AH44)</f>
        <v/>
      </c>
      <c r="J44" s="953"/>
      <c r="K44" s="390" t="s">
        <v>4914</v>
      </c>
      <c r="L44" s="388" t="s">
        <v>283</v>
      </c>
      <c r="M44" s="632"/>
      <c r="N44" s="633"/>
      <c r="O44" s="943"/>
      <c r="P44" s="946"/>
      <c r="Q44" s="947"/>
      <c r="R44" s="389" t="s">
        <v>131</v>
      </c>
      <c r="S44" s="47"/>
      <c r="T44" s="74"/>
      <c r="U44" s="74"/>
      <c r="V44" s="20"/>
      <c r="W44" s="75"/>
      <c r="X44" s="75"/>
      <c r="Y44" s="75"/>
      <c r="Z44" s="20"/>
      <c r="AA44" s="20"/>
      <c r="AB44" s="20"/>
      <c r="AC44" s="76"/>
      <c r="AD44" s="76"/>
      <c r="AF44" s="291"/>
      <c r="AG44" s="420" t="s">
        <v>21</v>
      </c>
      <c r="AH44" s="948"/>
      <c r="AI44" s="949"/>
      <c r="AJ44" s="950"/>
      <c r="AK44" s="357" t="s">
        <v>4881</v>
      </c>
      <c r="AL44" s="291"/>
      <c r="AM44" s="363" t="s">
        <v>284</v>
      </c>
      <c r="AN44" s="636"/>
      <c r="AO44" s="638"/>
      <c r="AP44" s="357" t="s">
        <v>131</v>
      </c>
      <c r="AQ44" s="292" t="str">
        <f>LEFT(AH45)</f>
        <v/>
      </c>
      <c r="AR44" s="292" t="str">
        <f>MID(AH45,2,1)</f>
        <v/>
      </c>
      <c r="AS44" s="292" t="str">
        <f>MID(AH45,3,1)</f>
        <v/>
      </c>
      <c r="AT44" s="292" t="str">
        <f>MID(AH45,4,1)</f>
        <v/>
      </c>
      <c r="AU44" s="292" t="str">
        <f>MID(AH45,5,1)</f>
        <v/>
      </c>
      <c r="AV44" s="292" t="str">
        <f>MID(AH45,6,1)</f>
        <v/>
      </c>
      <c r="AW44" s="292" t="str">
        <f>AO45&amp;AT45&amp;AY45</f>
        <v/>
      </c>
      <c r="AX44" s="291"/>
      <c r="AY44" s="291"/>
      <c r="AZ44" s="289"/>
      <c r="BA44" s="73"/>
      <c r="BB44" s="73"/>
      <c r="BC44" s="73"/>
      <c r="BD44" s="73"/>
      <c r="BE44" s="73"/>
      <c r="BF44" s="73"/>
      <c r="BG44" s="73"/>
      <c r="BH44" s="73"/>
      <c r="BI44" s="73"/>
      <c r="BJ44" s="73"/>
      <c r="BK44" s="73"/>
      <c r="BL44" s="73"/>
      <c r="BM44" s="73"/>
      <c r="BN44" s="73"/>
      <c r="BO44" s="73"/>
      <c r="BP44" s="73"/>
      <c r="BQ44" s="73"/>
      <c r="BR44" s="73"/>
      <c r="BS44" s="73"/>
      <c r="BT44" s="73"/>
      <c r="BU44" s="73"/>
      <c r="BV44" s="73"/>
      <c r="BW44" s="73"/>
      <c r="BX44" s="73"/>
      <c r="BY44" s="73"/>
      <c r="BZ44" s="73"/>
      <c r="CA44" s="73"/>
      <c r="CB44" s="73"/>
      <c r="CC44" s="73"/>
      <c r="CD44" s="73"/>
      <c r="CE44" s="73"/>
      <c r="CF44" s="73"/>
      <c r="CG44" s="73"/>
      <c r="CH44" s="73"/>
      <c r="CI44" s="73"/>
      <c r="CJ44" s="73"/>
      <c r="CK44" s="73"/>
      <c r="CL44" s="73"/>
      <c r="CM44" s="73"/>
      <c r="CN44" s="73"/>
      <c r="CO44" s="73"/>
    </row>
    <row r="45" spans="1:93" s="60" customFormat="1" ht="17.25" customHeight="1" thickBot="1">
      <c r="A45" s="9"/>
      <c r="B45" s="9"/>
      <c r="C45" s="384"/>
      <c r="D45" s="925" t="s">
        <v>20</v>
      </c>
      <c r="E45" s="925"/>
      <c r="F45" s="925"/>
      <c r="G45" s="925"/>
      <c r="H45" s="272"/>
      <c r="I45" s="260" t="str">
        <f t="shared" ref="I45:N45" si="7">AQ44</f>
        <v/>
      </c>
      <c r="J45" s="262" t="str">
        <f t="shared" si="7"/>
        <v/>
      </c>
      <c r="K45" s="262" t="str">
        <f t="shared" si="7"/>
        <v/>
      </c>
      <c r="L45" s="262" t="str">
        <f t="shared" si="7"/>
        <v/>
      </c>
      <c r="M45" s="262" t="str">
        <f t="shared" si="7"/>
        <v/>
      </c>
      <c r="N45" s="329" t="str">
        <f t="shared" si="7"/>
        <v/>
      </c>
      <c r="O45" s="749" t="str">
        <f>IF(AO45="","",AO45)</f>
        <v/>
      </c>
      <c r="P45" s="750"/>
      <c r="Q45" s="750"/>
      <c r="R45" s="671" t="str">
        <f>IF(AO45="","都道府県","")</f>
        <v>都道府県</v>
      </c>
      <c r="S45" s="748"/>
      <c r="T45" s="748"/>
      <c r="U45" s="749" t="str">
        <f>IF(AT45="","",AT45)</f>
        <v/>
      </c>
      <c r="V45" s="750"/>
      <c r="W45" s="750"/>
      <c r="X45" s="671" t="str">
        <f>IF(AT45="","市郡区","")</f>
        <v>市郡区</v>
      </c>
      <c r="Y45" s="748"/>
      <c r="Z45" s="749" t="str">
        <f>IF(AY45="","",AY45)</f>
        <v/>
      </c>
      <c r="AA45" s="750"/>
      <c r="AB45" s="750"/>
      <c r="AC45" s="749" t="str">
        <f>IF(AY45="","区町村","")</f>
        <v>区町村</v>
      </c>
      <c r="AD45" s="749"/>
      <c r="AE45" s="749"/>
      <c r="AF45" s="379"/>
      <c r="AG45" s="429" t="s">
        <v>285</v>
      </c>
      <c r="AH45" s="954" t="str">
        <f>IF(AND(AO45="",AT45="",AY45),"",VLOOKUP(AW44,コード２!$A$2:$E$1897,2,FALSE))</f>
        <v/>
      </c>
      <c r="AI45" s="955"/>
      <c r="AJ45" s="360"/>
      <c r="AK45" s="360"/>
      <c r="AL45" s="291"/>
      <c r="AM45" s="285"/>
      <c r="AN45" s="362" t="s">
        <v>15</v>
      </c>
      <c r="AO45" s="636"/>
      <c r="AP45" s="637"/>
      <c r="AQ45" s="638"/>
      <c r="AR45" s="756" t="s">
        <v>16</v>
      </c>
      <c r="AS45" s="757"/>
      <c r="AT45" s="636"/>
      <c r="AU45" s="637"/>
      <c r="AV45" s="638"/>
      <c r="AW45" s="289"/>
      <c r="AX45" s="363" t="s">
        <v>281</v>
      </c>
      <c r="AY45" s="743"/>
      <c r="AZ45" s="744"/>
      <c r="BA45" s="73"/>
      <c r="BB45" s="73"/>
      <c r="BC45" s="73"/>
      <c r="BD45" s="73"/>
      <c r="BE45" s="73"/>
      <c r="BF45" s="73"/>
      <c r="BG45" s="73"/>
      <c r="BH45" s="73"/>
      <c r="BI45" s="73"/>
      <c r="BJ45" s="73"/>
      <c r="BK45" s="73"/>
      <c r="BL45" s="73"/>
      <c r="BM45" s="73"/>
      <c r="BN45" s="73"/>
      <c r="BO45" s="73"/>
      <c r="BP45" s="73"/>
      <c r="BQ45" s="73"/>
      <c r="BR45" s="73"/>
      <c r="BS45" s="73"/>
      <c r="BT45" s="73"/>
      <c r="BU45" s="73"/>
      <c r="BV45" s="73"/>
      <c r="BW45" s="73"/>
      <c r="BX45" s="73"/>
      <c r="BY45" s="73"/>
      <c r="BZ45" s="73"/>
      <c r="CA45" s="73"/>
      <c r="CB45" s="73"/>
      <c r="CC45" s="73"/>
      <c r="CD45" s="73"/>
      <c r="CE45" s="73"/>
      <c r="CF45" s="73"/>
      <c r="CG45" s="73"/>
      <c r="CH45" s="73"/>
      <c r="CI45" s="73"/>
      <c r="CJ45" s="73"/>
      <c r="CK45" s="73"/>
      <c r="CL45" s="73"/>
      <c r="CM45" s="73"/>
      <c r="CN45" s="73"/>
      <c r="CO45" s="73"/>
    </row>
    <row r="46" spans="1:93" s="60" customFormat="1" ht="17.25" customHeight="1">
      <c r="A46" s="9"/>
      <c r="B46" s="9"/>
      <c r="C46" s="279"/>
      <c r="D46" s="740" t="s">
        <v>19</v>
      </c>
      <c r="E46" s="740"/>
      <c r="F46" s="740"/>
      <c r="G46" s="740"/>
      <c r="H46" s="280"/>
      <c r="I46" s="395" t="str">
        <f>LEFT(AH46)</f>
        <v/>
      </c>
      <c r="J46" s="396" t="str">
        <f>MID($AH$46,2,1)</f>
        <v/>
      </c>
      <c r="K46" s="396" t="str">
        <f>MID($AH$46,3,1)</f>
        <v/>
      </c>
      <c r="L46" s="396" t="str">
        <f>MID($AH$46,4,1)</f>
        <v/>
      </c>
      <c r="M46" s="396" t="str">
        <f>MID($AH$46,5,1)</f>
        <v/>
      </c>
      <c r="N46" s="396" t="str">
        <f>MID($AH$46,6,1)</f>
        <v/>
      </c>
      <c r="O46" s="396" t="str">
        <f>MID($AH$46,7,1)</f>
        <v/>
      </c>
      <c r="P46" s="396" t="str">
        <f>MID($AH$46,8,1)</f>
        <v/>
      </c>
      <c r="Q46" s="396" t="str">
        <f>MID($AH$46,9,1)</f>
        <v/>
      </c>
      <c r="R46" s="396" t="str">
        <f>MID($AH$46,10,1)</f>
        <v/>
      </c>
      <c r="S46" s="396" t="str">
        <f>MID($AH$46,11,1)</f>
        <v/>
      </c>
      <c r="T46" s="396" t="str">
        <f>MID($AH$46,12,1)</f>
        <v/>
      </c>
      <c r="U46" s="396" t="str">
        <f>MID($AH$46,13,1)</f>
        <v/>
      </c>
      <c r="V46" s="396" t="str">
        <f>MID($AH$46,14,1)</f>
        <v/>
      </c>
      <c r="W46" s="396" t="str">
        <f>MID($AH$46,15,1)</f>
        <v/>
      </c>
      <c r="X46" s="396" t="str">
        <f>MID($AH$46,16,1)</f>
        <v/>
      </c>
      <c r="Y46" s="396" t="str">
        <f>MID($AH$46,17,1)</f>
        <v/>
      </c>
      <c r="Z46" s="396" t="str">
        <f>MID($AH$46,18,1)</f>
        <v/>
      </c>
      <c r="AA46" s="396" t="str">
        <f>MID($AH$46,19,1)</f>
        <v/>
      </c>
      <c r="AB46" s="397" t="str">
        <f>MID($AH$46,20,1)</f>
        <v/>
      </c>
      <c r="AC46" s="639" t="s">
        <v>9</v>
      </c>
      <c r="AD46" s="639"/>
      <c r="AE46" s="639"/>
      <c r="AF46" s="371"/>
      <c r="AG46" s="420" t="s">
        <v>19</v>
      </c>
      <c r="AH46" s="701"/>
      <c r="AI46" s="702"/>
      <c r="AJ46" s="702"/>
      <c r="AK46" s="702"/>
      <c r="AL46" s="702"/>
      <c r="AM46" s="702"/>
      <c r="AN46" s="702"/>
      <c r="AO46" s="702"/>
      <c r="AP46" s="702"/>
      <c r="AQ46" s="702"/>
      <c r="AR46" s="702"/>
      <c r="AS46" s="702"/>
      <c r="AT46" s="702"/>
      <c r="AU46" s="702"/>
      <c r="AV46" s="702"/>
      <c r="AW46" s="702"/>
      <c r="AX46" s="703"/>
      <c r="AY46" s="311" t="s">
        <v>177</v>
      </c>
      <c r="AZ46" s="289"/>
      <c r="BA46" s="73"/>
      <c r="BB46" s="73"/>
      <c r="BC46" s="73"/>
      <c r="BD46" s="73"/>
      <c r="BE46" s="73"/>
      <c r="BF46" s="73"/>
      <c r="BG46" s="73"/>
      <c r="BH46" s="73"/>
      <c r="BI46" s="73"/>
      <c r="BJ46" s="73"/>
      <c r="BK46" s="73"/>
      <c r="BL46" s="73"/>
      <c r="BM46" s="73"/>
      <c r="BN46" s="73"/>
      <c r="BO46" s="73"/>
      <c r="BP46" s="73"/>
      <c r="BQ46" s="73"/>
      <c r="BR46" s="73"/>
      <c r="BS46" s="73"/>
      <c r="BT46" s="73"/>
      <c r="BU46" s="73"/>
      <c r="BV46" s="73"/>
      <c r="BW46" s="73"/>
      <c r="BX46" s="73"/>
      <c r="BY46" s="73"/>
      <c r="BZ46" s="73"/>
      <c r="CA46" s="73"/>
      <c r="CB46" s="73"/>
      <c r="CC46" s="73"/>
      <c r="CD46" s="73"/>
      <c r="CE46" s="73"/>
      <c r="CF46" s="73"/>
      <c r="CG46" s="73"/>
      <c r="CH46" s="73"/>
      <c r="CI46" s="73"/>
      <c r="CJ46" s="73"/>
      <c r="CK46" s="73"/>
      <c r="CL46" s="73"/>
      <c r="CM46" s="73"/>
      <c r="CN46" s="73"/>
      <c r="CO46" s="73"/>
    </row>
    <row r="47" spans="1:93" s="60" customFormat="1" ht="17.25" customHeight="1" thickBot="1">
      <c r="A47" s="9"/>
      <c r="B47" s="9"/>
      <c r="C47" s="385"/>
      <c r="D47" s="741"/>
      <c r="E47" s="741"/>
      <c r="F47" s="741"/>
      <c r="G47" s="741"/>
      <c r="H47" s="394"/>
      <c r="I47" s="398" t="str">
        <f>MID($AH$46,21,1)</f>
        <v/>
      </c>
      <c r="J47" s="399" t="str">
        <f>MID($AH$46,22,1)</f>
        <v/>
      </c>
      <c r="K47" s="399" t="str">
        <f>MID($AH$46,23,1)</f>
        <v/>
      </c>
      <c r="L47" s="399" t="str">
        <f>MID($AH$46,24,1)</f>
        <v/>
      </c>
      <c r="M47" s="399" t="str">
        <f>MID($AH$46,25,1)</f>
        <v/>
      </c>
      <c r="N47" s="399" t="str">
        <f>MID($AH$46,26,1)</f>
        <v/>
      </c>
      <c r="O47" s="399" t="str">
        <f>MID($AH$46,27,1)</f>
        <v/>
      </c>
      <c r="P47" s="399" t="str">
        <f>MID($AH$46,28,1)</f>
        <v/>
      </c>
      <c r="Q47" s="399" t="str">
        <f>MID($AH$46,29,1)</f>
        <v/>
      </c>
      <c r="R47" s="399" t="str">
        <f>MID($AH$46,30,1)</f>
        <v/>
      </c>
      <c r="S47" s="399" t="str">
        <f>MID($AH$46,31,1)</f>
        <v/>
      </c>
      <c r="T47" s="399" t="str">
        <f>MID($AH$46,32,1)</f>
        <v/>
      </c>
      <c r="U47" s="399" t="str">
        <f>MID($AH$46,33,1)</f>
        <v/>
      </c>
      <c r="V47" s="399" t="str">
        <f>MID($AH$46,34,1)</f>
        <v/>
      </c>
      <c r="W47" s="399" t="str">
        <f>MID($AH$46,35,1)</f>
        <v/>
      </c>
      <c r="X47" s="399" t="str">
        <f>MID($AH$46,36,1)</f>
        <v/>
      </c>
      <c r="Y47" s="399" t="str">
        <f>MID($AH$46,37,1)</f>
        <v/>
      </c>
      <c r="Z47" s="399" t="str">
        <f>MID($AH$46,38,1)</f>
        <v/>
      </c>
      <c r="AA47" s="399" t="str">
        <f>MID($AH$46,39,1)</f>
        <v/>
      </c>
      <c r="AB47" s="400" t="str">
        <f>MID($AH$46,40,1)</f>
        <v/>
      </c>
      <c r="AC47" s="9"/>
      <c r="AD47" s="17" t="s">
        <v>18</v>
      </c>
      <c r="AE47" s="9"/>
      <c r="AF47" s="146"/>
      <c r="AG47" s="285"/>
      <c r="AH47" s="704"/>
      <c r="AI47" s="705"/>
      <c r="AJ47" s="705"/>
      <c r="AK47" s="705"/>
      <c r="AL47" s="705"/>
      <c r="AM47" s="705"/>
      <c r="AN47" s="705"/>
      <c r="AO47" s="705"/>
      <c r="AP47" s="705"/>
      <c r="AQ47" s="705"/>
      <c r="AR47" s="705"/>
      <c r="AS47" s="705"/>
      <c r="AT47" s="705"/>
      <c r="AU47" s="705"/>
      <c r="AV47" s="705"/>
      <c r="AW47" s="705"/>
      <c r="AX47" s="706"/>
      <c r="AY47" s="291"/>
      <c r="AZ47" s="289"/>
      <c r="BA47" s="73"/>
      <c r="BB47" s="73"/>
      <c r="BC47" s="73"/>
      <c r="BD47" s="73"/>
      <c r="BE47" s="73"/>
      <c r="BF47" s="73"/>
      <c r="BG47" s="73"/>
      <c r="BH47" s="73"/>
      <c r="BI47" s="73"/>
      <c r="BJ47" s="73"/>
      <c r="BK47" s="73"/>
      <c r="BL47" s="73"/>
      <c r="BM47" s="73"/>
      <c r="BN47" s="73"/>
      <c r="BO47" s="73"/>
      <c r="BP47" s="73"/>
      <c r="BQ47" s="73"/>
      <c r="BR47" s="73"/>
      <c r="BS47" s="73"/>
      <c r="BT47" s="73"/>
      <c r="BU47" s="73"/>
      <c r="BV47" s="73"/>
      <c r="BW47" s="73"/>
      <c r="BX47" s="73"/>
      <c r="BY47" s="73"/>
      <c r="BZ47" s="73"/>
      <c r="CA47" s="73"/>
      <c r="CB47" s="73"/>
      <c r="CC47" s="73"/>
      <c r="CD47" s="73"/>
      <c r="CE47" s="73"/>
      <c r="CF47" s="73"/>
      <c r="CG47" s="73"/>
      <c r="CH47" s="73"/>
      <c r="CI47" s="73"/>
      <c r="CJ47" s="73"/>
      <c r="CK47" s="73"/>
      <c r="CL47" s="73"/>
      <c r="CM47" s="73"/>
      <c r="CN47" s="73"/>
      <c r="CO47" s="73"/>
    </row>
    <row r="48" spans="1:93" s="60" customFormat="1" ht="15.95" customHeight="1">
      <c r="AF48" s="291"/>
      <c r="AG48" s="291"/>
      <c r="AH48" s="291"/>
      <c r="AI48" s="291"/>
      <c r="AJ48" s="291"/>
      <c r="AK48" s="291"/>
      <c r="AL48" s="291"/>
      <c r="AM48" s="291"/>
      <c r="AN48" s="291"/>
      <c r="AO48" s="291"/>
      <c r="AP48" s="291"/>
      <c r="AQ48" s="291"/>
      <c r="AR48" s="291"/>
      <c r="AS48" s="291"/>
      <c r="AT48" s="291"/>
      <c r="AU48" s="291"/>
      <c r="AV48" s="291"/>
      <c r="AW48" s="291"/>
      <c r="AX48" s="291"/>
      <c r="AY48" s="291"/>
      <c r="AZ48" s="289"/>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3"/>
      <c r="BY48" s="73"/>
      <c r="BZ48" s="73"/>
      <c r="CA48" s="73"/>
      <c r="CB48" s="73"/>
      <c r="CC48" s="73"/>
      <c r="CD48" s="73"/>
      <c r="CE48" s="73"/>
      <c r="CF48" s="73"/>
      <c r="CG48" s="73"/>
      <c r="CH48" s="73"/>
      <c r="CI48" s="73"/>
      <c r="CJ48" s="73"/>
      <c r="CK48" s="73"/>
      <c r="CL48" s="73"/>
      <c r="CM48" s="73"/>
      <c r="CN48" s="73"/>
      <c r="CO48" s="73"/>
    </row>
    <row r="49" spans="1:93" s="60" customFormat="1" ht="15.95" customHeight="1">
      <c r="AF49" s="291"/>
      <c r="AG49" s="291"/>
      <c r="AH49" s="291"/>
      <c r="AI49" s="291"/>
      <c r="AJ49" s="291"/>
      <c r="AK49" s="291"/>
      <c r="AL49" s="291"/>
      <c r="AM49" s="291"/>
      <c r="AN49" s="291"/>
      <c r="AO49" s="291"/>
      <c r="AP49" s="291"/>
      <c r="AQ49" s="291"/>
      <c r="AR49" s="291"/>
      <c r="AS49" s="291"/>
      <c r="AT49" s="291"/>
      <c r="AU49" s="291"/>
      <c r="AV49" s="291"/>
      <c r="AW49" s="291"/>
      <c r="AX49" s="291"/>
      <c r="AY49" s="291"/>
      <c r="AZ49" s="289"/>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73"/>
    </row>
    <row r="50" spans="1:93" s="60" customFormat="1" ht="15.95" customHeight="1">
      <c r="A50" s="18"/>
      <c r="H50" s="18"/>
      <c r="I50" s="18"/>
      <c r="J50" s="18"/>
      <c r="K50" s="18"/>
      <c r="L50" s="18"/>
      <c r="M50" s="18"/>
      <c r="N50" s="18"/>
      <c r="O50" s="18"/>
      <c r="P50" s="18"/>
      <c r="Q50" s="18"/>
      <c r="R50" s="18"/>
      <c r="S50" s="18"/>
      <c r="T50" s="18"/>
      <c r="U50" s="18"/>
      <c r="V50" s="18"/>
      <c r="W50" s="18"/>
      <c r="X50" s="18"/>
      <c r="Y50" s="18"/>
      <c r="Z50" s="18"/>
      <c r="AA50" s="18"/>
      <c r="AF50" s="291"/>
      <c r="AG50" s="291"/>
      <c r="AH50" s="291"/>
      <c r="AI50" s="291"/>
      <c r="AJ50" s="291"/>
      <c r="AK50" s="291"/>
      <c r="AL50" s="291"/>
      <c r="AM50" s="291"/>
      <c r="AN50" s="291"/>
      <c r="AO50" s="291"/>
      <c r="AP50" s="291"/>
      <c r="AQ50" s="291"/>
      <c r="AR50" s="291"/>
      <c r="AS50" s="291"/>
      <c r="AT50" s="291"/>
      <c r="AU50" s="291"/>
      <c r="AV50" s="291"/>
      <c r="AW50" s="291"/>
      <c r="AX50" s="291"/>
      <c r="AY50" s="291"/>
      <c r="AZ50" s="289"/>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73"/>
      <c r="CG50" s="73"/>
      <c r="CH50" s="73"/>
      <c r="CI50" s="73"/>
      <c r="CJ50" s="73"/>
      <c r="CK50" s="73"/>
      <c r="CL50" s="73"/>
      <c r="CM50" s="73"/>
      <c r="CN50" s="73"/>
      <c r="CO50" s="73"/>
    </row>
    <row r="51" spans="1:93" s="60" customFormat="1" ht="15.95" customHeight="1">
      <c r="H51" s="18"/>
      <c r="I51" s="18"/>
      <c r="J51" s="18"/>
      <c r="K51" s="18"/>
      <c r="L51" s="18"/>
      <c r="M51" s="18"/>
      <c r="N51" s="18"/>
      <c r="O51" s="18"/>
      <c r="P51" s="18"/>
      <c r="Q51" s="18"/>
      <c r="R51" s="18"/>
      <c r="S51" s="18"/>
      <c r="T51" s="18"/>
      <c r="U51" s="18"/>
      <c r="V51" s="18"/>
      <c r="W51" s="18"/>
      <c r="X51" s="18"/>
      <c r="Y51" s="18"/>
      <c r="Z51" s="18"/>
      <c r="AA51" s="18"/>
      <c r="AF51" s="291"/>
      <c r="AG51" s="291"/>
      <c r="AH51" s="291"/>
      <c r="AI51" s="291"/>
      <c r="AJ51" s="291"/>
      <c r="AK51" s="291"/>
      <c r="AL51" s="291"/>
      <c r="AM51" s="291"/>
      <c r="AN51" s="291"/>
      <c r="AO51" s="291"/>
      <c r="AP51" s="291"/>
      <c r="AQ51" s="291"/>
      <c r="AR51" s="291"/>
      <c r="AS51" s="291"/>
      <c r="AT51" s="291"/>
      <c r="AU51" s="291"/>
      <c r="AV51" s="291"/>
      <c r="AW51" s="291"/>
      <c r="AX51" s="291"/>
      <c r="AY51" s="291"/>
      <c r="AZ51" s="289"/>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c r="CD51" s="73"/>
      <c r="CE51" s="73"/>
      <c r="CF51" s="73"/>
      <c r="CG51" s="73"/>
      <c r="CH51" s="73"/>
      <c r="CI51" s="73"/>
      <c r="CJ51" s="73"/>
      <c r="CK51" s="73"/>
      <c r="CL51" s="73"/>
      <c r="CM51" s="73"/>
      <c r="CN51" s="73"/>
      <c r="CO51" s="73"/>
    </row>
    <row r="52" spans="1:93" s="60" customFormat="1" ht="15.95" customHeight="1">
      <c r="H52" s="18"/>
      <c r="I52" s="18"/>
      <c r="J52" s="18"/>
      <c r="K52" s="18"/>
      <c r="L52" s="18"/>
      <c r="M52" s="18"/>
      <c r="N52" s="18"/>
      <c r="O52" s="18"/>
      <c r="P52" s="18"/>
      <c r="Q52" s="18"/>
      <c r="R52" s="18"/>
      <c r="S52" s="18"/>
      <c r="T52" s="18"/>
      <c r="U52" s="18"/>
      <c r="V52" s="18"/>
      <c r="W52" s="18"/>
      <c r="X52" s="18"/>
      <c r="Y52" s="18"/>
      <c r="Z52" s="18"/>
      <c r="AA52" s="18"/>
      <c r="AF52" s="291"/>
      <c r="AG52" s="291"/>
      <c r="AH52" s="291"/>
      <c r="AI52" s="291"/>
      <c r="AJ52" s="291"/>
      <c r="AK52" s="291"/>
      <c r="AL52" s="291"/>
      <c r="AM52" s="291"/>
      <c r="AN52" s="291"/>
      <c r="AO52" s="291"/>
      <c r="AP52" s="291"/>
      <c r="AQ52" s="291"/>
      <c r="AR52" s="291"/>
      <c r="AS52" s="291"/>
      <c r="AT52" s="291"/>
      <c r="AU52" s="291"/>
      <c r="AV52" s="291"/>
      <c r="AW52" s="291"/>
      <c r="AX52" s="291"/>
      <c r="AY52" s="291"/>
      <c r="AZ52" s="289"/>
      <c r="BA52" s="73"/>
      <c r="BB52" s="73"/>
      <c r="BC52" s="73"/>
      <c r="BD52" s="73"/>
      <c r="BE52" s="73"/>
      <c r="BF52" s="73"/>
      <c r="BG52" s="73"/>
      <c r="BH52" s="73"/>
      <c r="BI52" s="73"/>
      <c r="BJ52" s="73"/>
      <c r="BK52" s="73"/>
      <c r="BL52" s="73"/>
      <c r="BM52" s="73"/>
      <c r="BN52" s="73"/>
      <c r="BO52" s="73"/>
      <c r="BP52" s="73"/>
      <c r="BQ52" s="73"/>
      <c r="BR52" s="73"/>
      <c r="BS52" s="73"/>
      <c r="BT52" s="73"/>
      <c r="BU52" s="73"/>
      <c r="BV52" s="73"/>
      <c r="BW52" s="73"/>
      <c r="BX52" s="73"/>
      <c r="BY52" s="73"/>
      <c r="BZ52" s="73"/>
      <c r="CA52" s="73"/>
      <c r="CB52" s="73"/>
      <c r="CC52" s="73"/>
      <c r="CD52" s="73"/>
      <c r="CE52" s="73"/>
      <c r="CF52" s="73"/>
      <c r="CG52" s="73"/>
      <c r="CH52" s="73"/>
      <c r="CI52" s="73"/>
      <c r="CJ52" s="73"/>
      <c r="CK52" s="73"/>
      <c r="CL52" s="73"/>
      <c r="CM52" s="73"/>
      <c r="CN52" s="73"/>
      <c r="CO52" s="73"/>
    </row>
    <row r="53" spans="1:93" s="60" customFormat="1" ht="15.95" customHeight="1">
      <c r="H53" s="18"/>
      <c r="I53" s="18"/>
      <c r="J53" s="18"/>
      <c r="K53" s="18"/>
      <c r="L53" s="18"/>
      <c r="M53" s="18"/>
      <c r="N53" s="18"/>
      <c r="O53" s="18"/>
      <c r="P53" s="18"/>
      <c r="Q53" s="18"/>
      <c r="R53" s="18"/>
      <c r="S53" s="18"/>
      <c r="T53" s="18"/>
      <c r="U53" s="18"/>
      <c r="V53" s="18"/>
      <c r="W53" s="18"/>
      <c r="X53" s="18"/>
      <c r="Y53" s="18"/>
      <c r="Z53" s="18"/>
      <c r="AA53" s="18"/>
      <c r="AD53" s="77"/>
      <c r="AF53" s="291"/>
      <c r="AG53" s="291"/>
      <c r="AH53" s="291"/>
      <c r="AI53" s="291"/>
      <c r="AJ53" s="291"/>
      <c r="AK53" s="291"/>
      <c r="AL53" s="291"/>
      <c r="AM53" s="291"/>
      <c r="AN53" s="291"/>
      <c r="AO53" s="291"/>
      <c r="AP53" s="291"/>
      <c r="AQ53" s="291"/>
      <c r="AR53" s="291"/>
      <c r="AS53" s="291"/>
      <c r="AT53" s="291"/>
      <c r="AU53" s="291"/>
      <c r="AV53" s="291"/>
      <c r="AW53" s="291"/>
      <c r="AX53" s="291"/>
      <c r="AY53" s="291"/>
      <c r="AZ53" s="289"/>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73"/>
    </row>
    <row r="54" spans="1:93" s="60" customFormat="1" ht="15.95" customHeight="1">
      <c r="D54" s="76"/>
      <c r="E54" s="76"/>
      <c r="F54" s="76"/>
      <c r="H54" s="18"/>
      <c r="I54" s="18"/>
      <c r="J54" s="18"/>
      <c r="K54" s="18"/>
      <c r="L54" s="18"/>
      <c r="M54" s="18"/>
      <c r="N54" s="18"/>
      <c r="O54" s="18"/>
      <c r="P54" s="18"/>
      <c r="Q54" s="18"/>
      <c r="R54" s="18"/>
      <c r="S54" s="18"/>
      <c r="T54" s="18"/>
      <c r="U54" s="18"/>
      <c r="V54" s="18"/>
      <c r="W54" s="18"/>
      <c r="X54" s="18"/>
      <c r="Y54" s="18"/>
      <c r="Z54" s="18"/>
      <c r="AA54" s="18"/>
      <c r="AD54" s="77"/>
      <c r="AF54" s="291"/>
      <c r="AG54" s="291"/>
      <c r="AH54" s="291"/>
      <c r="AI54" s="291"/>
      <c r="AJ54" s="291"/>
      <c r="AK54" s="291"/>
      <c r="AL54" s="291"/>
      <c r="AM54" s="291"/>
      <c r="AN54" s="291"/>
      <c r="AO54" s="291"/>
      <c r="AP54" s="291"/>
      <c r="AQ54" s="291"/>
      <c r="AR54" s="291"/>
      <c r="AS54" s="291"/>
      <c r="AT54" s="291"/>
      <c r="AU54" s="291"/>
      <c r="AV54" s="291"/>
      <c r="AW54" s="291"/>
      <c r="AX54" s="291"/>
      <c r="AY54" s="291"/>
      <c r="AZ54" s="289"/>
      <c r="BA54" s="73"/>
      <c r="BB54" s="73"/>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3"/>
      <c r="CC54" s="73"/>
      <c r="CD54" s="73"/>
      <c r="CE54" s="73"/>
      <c r="CF54" s="73"/>
      <c r="CG54" s="73"/>
      <c r="CH54" s="73"/>
      <c r="CI54" s="73"/>
      <c r="CJ54" s="73"/>
      <c r="CK54" s="73"/>
      <c r="CL54" s="73"/>
      <c r="CM54" s="73"/>
      <c r="CN54" s="73"/>
      <c r="CO54" s="73"/>
    </row>
    <row r="55" spans="1:93" s="60" customFormat="1" ht="15.95" customHeight="1">
      <c r="AF55" s="291"/>
      <c r="AG55" s="291"/>
      <c r="AH55" s="291"/>
      <c r="AI55" s="291"/>
      <c r="AJ55" s="291"/>
      <c r="AK55" s="291"/>
      <c r="AL55" s="291"/>
      <c r="AM55" s="291"/>
      <c r="AN55" s="291"/>
      <c r="AO55" s="291"/>
      <c r="AP55" s="291"/>
      <c r="AQ55" s="291"/>
      <c r="AR55" s="291"/>
      <c r="AS55" s="291"/>
      <c r="AT55" s="291"/>
      <c r="AU55" s="291"/>
      <c r="AV55" s="291"/>
      <c r="AW55" s="291"/>
      <c r="AX55" s="291"/>
      <c r="AY55" s="291"/>
      <c r="AZ55" s="289"/>
      <c r="BA55" s="73"/>
      <c r="BB55" s="73"/>
      <c r="BC55" s="73"/>
      <c r="BD55" s="73"/>
      <c r="BE55" s="73"/>
      <c r="BF55" s="73"/>
      <c r="BG55" s="73"/>
      <c r="BH55" s="73"/>
      <c r="BI55" s="73"/>
      <c r="BJ55" s="73"/>
      <c r="BK55" s="73"/>
      <c r="BL55" s="73"/>
      <c r="BM55" s="73"/>
      <c r="BN55" s="73"/>
      <c r="BO55" s="73"/>
      <c r="BP55" s="73"/>
      <c r="BQ55" s="73"/>
      <c r="BR55" s="73"/>
      <c r="BS55" s="73"/>
      <c r="BT55" s="73"/>
      <c r="BU55" s="73"/>
      <c r="BV55" s="73"/>
      <c r="BW55" s="73"/>
      <c r="BX55" s="73"/>
      <c r="BY55" s="73"/>
      <c r="BZ55" s="73"/>
      <c r="CA55" s="73"/>
      <c r="CB55" s="73"/>
      <c r="CC55" s="73"/>
      <c r="CD55" s="73"/>
      <c r="CE55" s="73"/>
      <c r="CF55" s="73"/>
      <c r="CG55" s="73"/>
      <c r="CH55" s="73"/>
      <c r="CI55" s="73"/>
      <c r="CJ55" s="73"/>
      <c r="CK55" s="73"/>
      <c r="CL55" s="73"/>
      <c r="CM55" s="73"/>
      <c r="CN55" s="73"/>
      <c r="CO55" s="73"/>
    </row>
    <row r="56" spans="1:93" s="60" customFormat="1" ht="15.95" customHeight="1">
      <c r="AF56" s="291"/>
      <c r="AG56" s="291"/>
      <c r="AH56" s="291"/>
      <c r="AI56" s="291"/>
      <c r="AJ56" s="291"/>
      <c r="AK56" s="291"/>
      <c r="AL56" s="291"/>
      <c r="AM56" s="291"/>
      <c r="AN56" s="291"/>
      <c r="AO56" s="291"/>
      <c r="AP56" s="291"/>
      <c r="AQ56" s="291"/>
      <c r="AR56" s="291"/>
      <c r="AS56" s="291"/>
      <c r="AT56" s="291"/>
      <c r="AU56" s="291"/>
      <c r="AV56" s="291"/>
      <c r="AW56" s="291"/>
      <c r="AX56" s="291"/>
      <c r="AY56" s="291"/>
      <c r="AZ56" s="289"/>
      <c r="BA56" s="73"/>
      <c r="BB56" s="73"/>
      <c r="BC56" s="73"/>
      <c r="BD56" s="73"/>
      <c r="BE56" s="73"/>
      <c r="BF56" s="73"/>
      <c r="BG56" s="73"/>
      <c r="BH56" s="73"/>
      <c r="BI56" s="73"/>
      <c r="BJ56" s="73"/>
      <c r="BK56" s="73"/>
      <c r="BL56" s="73"/>
      <c r="BM56" s="73"/>
      <c r="BN56" s="73"/>
      <c r="BO56" s="73"/>
      <c r="BP56" s="73"/>
      <c r="BQ56" s="73"/>
      <c r="BR56" s="73"/>
      <c r="BS56" s="73"/>
      <c r="BT56" s="73"/>
      <c r="BU56" s="73"/>
      <c r="BV56" s="73"/>
      <c r="BW56" s="73"/>
      <c r="BX56" s="73"/>
      <c r="BY56" s="73"/>
      <c r="BZ56" s="73"/>
      <c r="CA56" s="73"/>
      <c r="CB56" s="73"/>
      <c r="CC56" s="73"/>
      <c r="CD56" s="73"/>
      <c r="CE56" s="73"/>
      <c r="CF56" s="73"/>
      <c r="CG56" s="73"/>
      <c r="CH56" s="73"/>
      <c r="CI56" s="73"/>
      <c r="CJ56" s="73"/>
      <c r="CK56" s="73"/>
      <c r="CL56" s="73"/>
      <c r="CM56" s="73"/>
      <c r="CN56" s="73"/>
      <c r="CO56" s="73"/>
    </row>
    <row r="57" spans="1:93" s="60" customFormat="1" ht="15.95" customHeight="1">
      <c r="AB57" s="18"/>
      <c r="AC57" s="18"/>
      <c r="AD57" s="18"/>
      <c r="AF57" s="291"/>
      <c r="AG57" s="291"/>
      <c r="AH57" s="291"/>
      <c r="AI57" s="291"/>
      <c r="AJ57" s="291"/>
      <c r="AK57" s="291"/>
      <c r="AL57" s="291"/>
      <c r="AM57" s="291"/>
      <c r="AN57" s="291"/>
      <c r="AO57" s="291"/>
      <c r="AP57" s="291"/>
      <c r="AQ57" s="291"/>
      <c r="AR57" s="291"/>
      <c r="AS57" s="291"/>
      <c r="AT57" s="291"/>
      <c r="AU57" s="291"/>
      <c r="AV57" s="291"/>
      <c r="AW57" s="291"/>
      <c r="AX57" s="291"/>
      <c r="AY57" s="291"/>
      <c r="AZ57" s="289"/>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c r="BY57" s="73"/>
      <c r="BZ57" s="73"/>
      <c r="CA57" s="73"/>
      <c r="CB57" s="73"/>
      <c r="CC57" s="73"/>
      <c r="CD57" s="73"/>
      <c r="CE57" s="73"/>
      <c r="CF57" s="73"/>
      <c r="CG57" s="73"/>
      <c r="CH57" s="73"/>
      <c r="CI57" s="73"/>
      <c r="CJ57" s="73"/>
      <c r="CK57" s="73"/>
      <c r="CL57" s="73"/>
      <c r="CM57" s="73"/>
      <c r="CN57" s="73"/>
      <c r="CO57" s="73"/>
    </row>
    <row r="58" spans="1:93" s="60" customFormat="1" ht="15.95" customHeight="1">
      <c r="AB58" s="18"/>
      <c r="AC58" s="18"/>
      <c r="AD58" s="18"/>
      <c r="AF58" s="291"/>
      <c r="AG58" s="291"/>
      <c r="AH58" s="291"/>
      <c r="AI58" s="291"/>
      <c r="AJ58" s="291"/>
      <c r="AK58" s="291"/>
      <c r="AL58" s="291"/>
      <c r="AM58" s="291"/>
      <c r="AN58" s="291"/>
      <c r="AO58" s="291"/>
      <c r="AP58" s="291"/>
      <c r="AQ58" s="291"/>
      <c r="AR58" s="291"/>
      <c r="AS58" s="291"/>
      <c r="AT58" s="291"/>
      <c r="AU58" s="291"/>
      <c r="AV58" s="291"/>
      <c r="AW58" s="291"/>
      <c r="AX58" s="291"/>
      <c r="AY58" s="291"/>
      <c r="AZ58" s="289"/>
      <c r="BA58" s="73"/>
      <c r="BB58" s="73"/>
      <c r="BC58" s="73"/>
      <c r="BD58" s="73"/>
      <c r="BE58" s="73"/>
      <c r="BF58" s="73"/>
      <c r="BG58" s="73"/>
      <c r="BH58" s="73"/>
      <c r="BI58" s="73"/>
      <c r="BJ58" s="73"/>
      <c r="BK58" s="73"/>
      <c r="BL58" s="73"/>
      <c r="BM58" s="73"/>
      <c r="BN58" s="73"/>
      <c r="BO58" s="73"/>
      <c r="BP58" s="73"/>
      <c r="BQ58" s="73"/>
      <c r="BR58" s="73"/>
      <c r="BS58" s="73"/>
      <c r="BT58" s="73"/>
      <c r="BU58" s="73"/>
      <c r="BV58" s="73"/>
      <c r="BW58" s="73"/>
      <c r="BX58" s="73"/>
      <c r="BY58" s="73"/>
      <c r="BZ58" s="73"/>
      <c r="CA58" s="73"/>
      <c r="CB58" s="73"/>
      <c r="CC58" s="73"/>
      <c r="CD58" s="73"/>
      <c r="CE58" s="73"/>
      <c r="CF58" s="73"/>
      <c r="CG58" s="73"/>
      <c r="CH58" s="73"/>
      <c r="CI58" s="73"/>
      <c r="CJ58" s="73"/>
      <c r="CK58" s="73"/>
      <c r="CL58" s="73"/>
      <c r="CM58" s="73"/>
      <c r="CN58" s="73"/>
      <c r="CO58" s="73"/>
    </row>
    <row r="59" spans="1:93" s="60" customFormat="1" ht="15.95" customHeight="1">
      <c r="AF59" s="291"/>
      <c r="AG59" s="291"/>
      <c r="AH59" s="291"/>
      <c r="AI59" s="291"/>
      <c r="AJ59" s="291"/>
      <c r="AK59" s="291"/>
      <c r="AL59" s="291"/>
      <c r="AM59" s="291"/>
      <c r="AN59" s="291"/>
      <c r="AO59" s="291"/>
      <c r="AP59" s="291"/>
      <c r="AQ59" s="291"/>
      <c r="AR59" s="291"/>
      <c r="AS59" s="291"/>
      <c r="AT59" s="291"/>
      <c r="AU59" s="291"/>
      <c r="AV59" s="291"/>
      <c r="AW59" s="291"/>
      <c r="AX59" s="291"/>
      <c r="AY59" s="291"/>
      <c r="AZ59" s="289"/>
      <c r="BA59" s="73"/>
      <c r="BB59" s="73"/>
      <c r="BC59" s="73"/>
      <c r="BD59" s="73"/>
      <c r="BE59" s="73"/>
      <c r="BF59" s="73"/>
      <c r="BG59" s="73"/>
      <c r="BH59" s="73"/>
      <c r="BI59" s="73"/>
      <c r="BJ59" s="73"/>
      <c r="BK59" s="73"/>
      <c r="BL59" s="73"/>
      <c r="BM59" s="73"/>
      <c r="BN59" s="73"/>
      <c r="BO59" s="73"/>
      <c r="BP59" s="73"/>
      <c r="BQ59" s="73"/>
      <c r="BR59" s="73"/>
      <c r="BS59" s="73"/>
      <c r="BT59" s="73"/>
      <c r="BU59" s="73"/>
      <c r="BV59" s="73"/>
      <c r="BW59" s="73"/>
      <c r="BX59" s="73"/>
      <c r="BY59" s="73"/>
      <c r="BZ59" s="73"/>
      <c r="CA59" s="73"/>
      <c r="CB59" s="73"/>
      <c r="CC59" s="73"/>
      <c r="CD59" s="73"/>
      <c r="CE59" s="73"/>
      <c r="CF59" s="73"/>
      <c r="CG59" s="73"/>
      <c r="CH59" s="73"/>
      <c r="CI59" s="73"/>
      <c r="CJ59" s="73"/>
      <c r="CK59" s="73"/>
      <c r="CL59" s="73"/>
      <c r="CM59" s="73"/>
      <c r="CN59" s="73"/>
      <c r="CO59" s="73"/>
    </row>
    <row r="60" spans="1:93" s="60" customFormat="1" ht="15.95" customHeight="1">
      <c r="C60" s="78"/>
      <c r="J60" s="18"/>
      <c r="K60" s="18"/>
      <c r="N60" s="18"/>
      <c r="O60" s="18"/>
      <c r="P60" s="18"/>
      <c r="Q60" s="18"/>
      <c r="R60" s="18"/>
      <c r="S60" s="18"/>
      <c r="AF60" s="291"/>
      <c r="AG60" s="291"/>
      <c r="AH60" s="291"/>
      <c r="AI60" s="291"/>
      <c r="AJ60" s="291"/>
      <c r="AK60" s="291"/>
      <c r="AL60" s="291"/>
      <c r="AM60" s="291"/>
      <c r="AN60" s="291"/>
      <c r="AO60" s="291"/>
      <c r="AP60" s="291"/>
      <c r="AQ60" s="291"/>
      <c r="AR60" s="291"/>
      <c r="AS60" s="291"/>
      <c r="AT60" s="291"/>
      <c r="AU60" s="291"/>
      <c r="AV60" s="291"/>
      <c r="AW60" s="291"/>
      <c r="AX60" s="291"/>
      <c r="AY60" s="291"/>
      <c r="AZ60" s="289"/>
      <c r="BA60" s="73"/>
      <c r="BB60" s="73"/>
      <c r="BC60" s="73"/>
      <c r="BD60" s="73"/>
      <c r="BE60" s="73"/>
      <c r="BF60" s="73"/>
      <c r="BG60" s="73"/>
      <c r="BH60" s="73"/>
      <c r="BI60" s="73"/>
      <c r="BJ60" s="73"/>
      <c r="BK60" s="73"/>
      <c r="BL60" s="73"/>
      <c r="BM60" s="73"/>
      <c r="BN60" s="73"/>
      <c r="BO60" s="73"/>
      <c r="BP60" s="73"/>
      <c r="BQ60" s="73"/>
      <c r="BR60" s="73"/>
      <c r="BS60" s="73"/>
      <c r="BT60" s="73"/>
      <c r="BU60" s="73"/>
      <c r="BV60" s="73"/>
      <c r="BW60" s="73"/>
      <c r="BX60" s="73"/>
      <c r="BY60" s="73"/>
      <c r="BZ60" s="73"/>
      <c r="CA60" s="73"/>
      <c r="CB60" s="73"/>
      <c r="CC60" s="73"/>
      <c r="CD60" s="73"/>
      <c r="CE60" s="73"/>
      <c r="CF60" s="73"/>
      <c r="CG60" s="73"/>
      <c r="CH60" s="73"/>
      <c r="CI60" s="73"/>
      <c r="CJ60" s="73"/>
      <c r="CK60" s="73"/>
      <c r="CL60" s="73"/>
      <c r="CM60" s="73"/>
      <c r="CN60" s="73"/>
      <c r="CO60" s="73"/>
    </row>
    <row r="61" spans="1:93" s="60" customFormat="1" ht="15.95" customHeight="1">
      <c r="J61" s="18"/>
      <c r="K61" s="18"/>
      <c r="L61" s="18"/>
      <c r="M61" s="18"/>
      <c r="N61" s="18"/>
      <c r="O61" s="18"/>
      <c r="P61" s="18"/>
      <c r="Q61" s="18"/>
      <c r="R61" s="18"/>
      <c r="S61" s="18"/>
      <c r="AF61" s="291"/>
      <c r="AG61" s="291"/>
      <c r="AH61" s="291"/>
      <c r="AI61" s="291"/>
      <c r="AJ61" s="291"/>
      <c r="AK61" s="291"/>
      <c r="AL61" s="291"/>
      <c r="AM61" s="291"/>
      <c r="AN61" s="291"/>
      <c r="AO61" s="291"/>
      <c r="AP61" s="291"/>
      <c r="AQ61" s="291"/>
      <c r="AR61" s="291"/>
      <c r="AS61" s="291"/>
      <c r="AT61" s="291"/>
      <c r="AU61" s="291"/>
      <c r="AV61" s="291"/>
      <c r="AW61" s="291"/>
      <c r="AX61" s="291"/>
      <c r="AY61" s="291"/>
      <c r="AZ61" s="289"/>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c r="CC61" s="73"/>
      <c r="CD61" s="73"/>
      <c r="CE61" s="73"/>
      <c r="CF61" s="73"/>
      <c r="CG61" s="73"/>
      <c r="CH61" s="73"/>
      <c r="CI61" s="73"/>
      <c r="CJ61" s="73"/>
      <c r="CK61" s="73"/>
      <c r="CL61" s="73"/>
      <c r="CM61" s="73"/>
      <c r="CN61" s="73"/>
      <c r="CO61" s="73"/>
    </row>
    <row r="62" spans="1:93" s="60" customFormat="1" ht="15.95" customHeight="1">
      <c r="J62" s="18"/>
      <c r="K62" s="18"/>
      <c r="L62" s="18"/>
      <c r="M62" s="18"/>
      <c r="N62" s="18"/>
      <c r="O62" s="18"/>
      <c r="P62" s="18"/>
      <c r="Q62" s="18"/>
      <c r="R62" s="18"/>
      <c r="S62" s="18"/>
      <c r="AF62" s="291"/>
      <c r="AG62" s="291"/>
      <c r="AH62" s="291"/>
      <c r="AI62" s="291"/>
      <c r="AJ62" s="291"/>
      <c r="AK62" s="291"/>
      <c r="AL62" s="291"/>
      <c r="AM62" s="291"/>
      <c r="AN62" s="291"/>
      <c r="AO62" s="291"/>
      <c r="AP62" s="291"/>
      <c r="AQ62" s="291"/>
      <c r="AR62" s="291"/>
      <c r="AS62" s="291"/>
      <c r="AT62" s="291"/>
      <c r="AU62" s="291"/>
      <c r="AV62" s="291"/>
      <c r="AW62" s="291"/>
      <c r="AX62" s="291"/>
      <c r="AY62" s="291"/>
      <c r="AZ62" s="289"/>
      <c r="BA62" s="73"/>
      <c r="BB62" s="73"/>
      <c r="BC62" s="73"/>
      <c r="BD62" s="73"/>
      <c r="BE62" s="73"/>
      <c r="BF62" s="73"/>
      <c r="BG62" s="73"/>
      <c r="BH62" s="73"/>
      <c r="BI62" s="73"/>
      <c r="BJ62" s="73"/>
      <c r="BK62" s="73"/>
      <c r="BL62" s="73"/>
      <c r="BM62" s="73"/>
      <c r="BN62" s="73"/>
      <c r="BO62" s="73"/>
      <c r="BP62" s="73"/>
      <c r="BQ62" s="73"/>
      <c r="BR62" s="73"/>
      <c r="BS62" s="73"/>
      <c r="BT62" s="73"/>
      <c r="BU62" s="73"/>
      <c r="BV62" s="73"/>
      <c r="BW62" s="73"/>
      <c r="BX62" s="73"/>
      <c r="BY62" s="73"/>
      <c r="BZ62" s="73"/>
      <c r="CA62" s="73"/>
      <c r="CB62" s="73"/>
      <c r="CC62" s="73"/>
      <c r="CD62" s="73"/>
      <c r="CE62" s="73"/>
      <c r="CF62" s="73"/>
      <c r="CG62" s="73"/>
      <c r="CH62" s="73"/>
      <c r="CI62" s="73"/>
      <c r="CJ62" s="73"/>
      <c r="CK62" s="73"/>
      <c r="CL62" s="73"/>
      <c r="CM62" s="73"/>
      <c r="CN62" s="73"/>
      <c r="CO62" s="73"/>
    </row>
    <row r="63" spans="1:93" s="60" customFormat="1" ht="15.95" customHeight="1">
      <c r="A63" s="18"/>
      <c r="T63" s="77"/>
      <c r="AF63" s="291"/>
      <c r="AG63" s="291"/>
      <c r="AH63" s="291"/>
      <c r="AI63" s="291"/>
      <c r="AJ63" s="291"/>
      <c r="AK63" s="291"/>
      <c r="AL63" s="291"/>
      <c r="AM63" s="291"/>
      <c r="AN63" s="291"/>
      <c r="AO63" s="291"/>
      <c r="AP63" s="291"/>
      <c r="AQ63" s="291"/>
      <c r="AR63" s="291"/>
      <c r="AS63" s="291"/>
      <c r="AT63" s="291"/>
      <c r="AU63" s="291"/>
      <c r="AV63" s="291"/>
      <c r="AW63" s="291"/>
      <c r="AX63" s="291"/>
      <c r="AY63" s="291"/>
      <c r="AZ63" s="289"/>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row>
    <row r="64" spans="1:93" s="60" customFormat="1" ht="15.95" customHeight="1">
      <c r="AF64" s="291"/>
      <c r="AG64" s="291"/>
      <c r="AH64" s="291"/>
      <c r="AI64" s="291"/>
      <c r="AJ64" s="291"/>
      <c r="AK64" s="291"/>
      <c r="AL64" s="291"/>
      <c r="AM64" s="291"/>
      <c r="AN64" s="291"/>
      <c r="AO64" s="291"/>
      <c r="AP64" s="291"/>
      <c r="AQ64" s="291"/>
      <c r="AR64" s="291"/>
      <c r="AS64" s="291"/>
      <c r="AT64" s="291"/>
      <c r="AU64" s="291"/>
      <c r="AV64" s="291"/>
      <c r="AW64" s="291"/>
      <c r="AX64" s="291"/>
      <c r="AY64" s="291"/>
      <c r="AZ64" s="289"/>
      <c r="BA64" s="73"/>
      <c r="BB64" s="73"/>
      <c r="BC64" s="73"/>
      <c r="BD64" s="73"/>
      <c r="BE64" s="73"/>
      <c r="BF64" s="73"/>
      <c r="BG64" s="73"/>
      <c r="BH64" s="73"/>
      <c r="BI64" s="73"/>
      <c r="BJ64" s="73"/>
      <c r="BK64" s="73"/>
      <c r="BL64" s="73"/>
      <c r="BM64" s="73"/>
      <c r="BN64" s="73"/>
      <c r="BO64" s="73"/>
      <c r="BP64" s="73"/>
      <c r="BQ64" s="73"/>
      <c r="BR64" s="73"/>
      <c r="BS64" s="73"/>
      <c r="BT64" s="73"/>
      <c r="BU64" s="73"/>
      <c r="BV64" s="73"/>
      <c r="BW64" s="73"/>
      <c r="BX64" s="73"/>
      <c r="BY64" s="73"/>
      <c r="BZ64" s="73"/>
      <c r="CA64" s="73"/>
      <c r="CB64" s="73"/>
      <c r="CC64" s="73"/>
      <c r="CD64" s="73"/>
      <c r="CE64" s="73"/>
      <c r="CF64" s="73"/>
      <c r="CG64" s="73"/>
      <c r="CH64" s="73"/>
      <c r="CI64" s="73"/>
      <c r="CJ64" s="73"/>
      <c r="CK64" s="73"/>
      <c r="CL64" s="73"/>
      <c r="CM64" s="73"/>
      <c r="CN64" s="73"/>
      <c r="CO64" s="73"/>
    </row>
    <row r="65" spans="1:93" s="60" customFormat="1" ht="15.95" customHeight="1">
      <c r="AF65" s="291"/>
      <c r="AG65" s="291"/>
      <c r="AH65" s="291"/>
      <c r="AI65" s="291"/>
      <c r="AJ65" s="291"/>
      <c r="AK65" s="291"/>
      <c r="AL65" s="291"/>
      <c r="AM65" s="291"/>
      <c r="AN65" s="291"/>
      <c r="AO65" s="291"/>
      <c r="AP65" s="291"/>
      <c r="AQ65" s="291"/>
      <c r="AR65" s="291"/>
      <c r="AS65" s="291"/>
      <c r="AT65" s="291"/>
      <c r="AU65" s="291"/>
      <c r="AV65" s="291"/>
      <c r="AW65" s="291"/>
      <c r="AX65" s="291"/>
      <c r="AY65" s="291"/>
      <c r="AZ65" s="289"/>
      <c r="BA65" s="73"/>
      <c r="BB65" s="73"/>
      <c r="BC65" s="73"/>
      <c r="BD65" s="73"/>
      <c r="BE65" s="73"/>
      <c r="BF65" s="73"/>
      <c r="BG65" s="73"/>
      <c r="BH65" s="73"/>
      <c r="BI65" s="73"/>
      <c r="BJ65" s="73"/>
      <c r="BK65" s="73"/>
      <c r="BL65" s="73"/>
      <c r="BM65" s="73"/>
      <c r="BN65" s="73"/>
      <c r="BO65" s="73"/>
      <c r="BP65" s="73"/>
      <c r="BQ65" s="73"/>
      <c r="BR65" s="73"/>
      <c r="BS65" s="73"/>
      <c r="BT65" s="73"/>
      <c r="BU65" s="73"/>
      <c r="BV65" s="73"/>
      <c r="BW65" s="73"/>
      <c r="BX65" s="73"/>
      <c r="BY65" s="73"/>
      <c r="BZ65" s="73"/>
      <c r="CA65" s="73"/>
      <c r="CB65" s="73"/>
      <c r="CC65" s="73"/>
      <c r="CD65" s="73"/>
      <c r="CE65" s="73"/>
      <c r="CF65" s="73"/>
      <c r="CG65" s="73"/>
      <c r="CH65" s="73"/>
      <c r="CI65" s="73"/>
      <c r="CJ65" s="73"/>
      <c r="CK65" s="73"/>
      <c r="CL65" s="73"/>
      <c r="CM65" s="73"/>
      <c r="CN65" s="73"/>
      <c r="CO65" s="73"/>
    </row>
    <row r="66" spans="1:93" s="60" customFormat="1" ht="15.95" customHeight="1">
      <c r="H66" s="79"/>
      <c r="I66" s="79"/>
      <c r="J66" s="79"/>
      <c r="K66" s="79"/>
      <c r="L66" s="79"/>
      <c r="M66" s="79"/>
      <c r="N66" s="79"/>
      <c r="O66" s="79"/>
      <c r="P66" s="79"/>
      <c r="Q66" s="79"/>
      <c r="R66" s="79"/>
      <c r="S66" s="79"/>
      <c r="T66" s="79"/>
      <c r="U66" s="79"/>
      <c r="V66" s="79"/>
      <c r="W66" s="79"/>
      <c r="X66" s="79"/>
      <c r="Y66" s="79"/>
      <c r="Z66" s="79"/>
      <c r="AA66" s="79"/>
      <c r="AF66" s="291"/>
      <c r="AG66" s="291"/>
      <c r="AH66" s="291"/>
      <c r="AI66" s="291"/>
      <c r="AJ66" s="291"/>
      <c r="AK66" s="291"/>
      <c r="AL66" s="291"/>
      <c r="AM66" s="291"/>
      <c r="AN66" s="291"/>
      <c r="AO66" s="291"/>
      <c r="AP66" s="291"/>
      <c r="AQ66" s="291"/>
      <c r="AR66" s="291"/>
      <c r="AS66" s="291"/>
      <c r="AT66" s="291"/>
      <c r="AU66" s="291"/>
      <c r="AV66" s="291"/>
      <c r="AW66" s="291"/>
      <c r="AX66" s="291"/>
      <c r="AY66" s="291"/>
      <c r="AZ66" s="289"/>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c r="BY66" s="73"/>
      <c r="BZ66" s="73"/>
      <c r="CA66" s="73"/>
      <c r="CB66" s="73"/>
      <c r="CC66" s="73"/>
      <c r="CD66" s="73"/>
      <c r="CE66" s="73"/>
      <c r="CF66" s="73"/>
      <c r="CG66" s="73"/>
      <c r="CH66" s="73"/>
      <c r="CI66" s="73"/>
      <c r="CJ66" s="73"/>
      <c r="CK66" s="73"/>
      <c r="CL66" s="73"/>
      <c r="CM66" s="73"/>
      <c r="CN66" s="73"/>
      <c r="CO66" s="73"/>
    </row>
    <row r="67" spans="1:93" s="60" customFormat="1" ht="15.95" customHeight="1">
      <c r="H67" s="79"/>
      <c r="I67" s="79"/>
      <c r="J67" s="79"/>
      <c r="K67" s="79"/>
      <c r="L67" s="79"/>
      <c r="M67" s="79"/>
      <c r="N67" s="79"/>
      <c r="O67" s="79"/>
      <c r="P67" s="79"/>
      <c r="Q67" s="79"/>
      <c r="R67" s="79"/>
      <c r="S67" s="79"/>
      <c r="T67" s="79"/>
      <c r="U67" s="79"/>
      <c r="V67" s="79"/>
      <c r="W67" s="79"/>
      <c r="X67" s="79"/>
      <c r="Y67" s="79"/>
      <c r="Z67" s="79"/>
      <c r="AA67" s="79"/>
      <c r="AF67" s="291"/>
      <c r="AG67" s="291"/>
      <c r="AH67" s="291"/>
      <c r="AI67" s="291"/>
      <c r="AJ67" s="291"/>
      <c r="AK67" s="291"/>
      <c r="AL67" s="291"/>
      <c r="AM67" s="291"/>
      <c r="AN67" s="291"/>
      <c r="AO67" s="291"/>
      <c r="AP67" s="291"/>
      <c r="AQ67" s="291"/>
      <c r="AR67" s="291"/>
      <c r="AS67" s="291"/>
      <c r="AT67" s="291"/>
      <c r="AU67" s="291"/>
      <c r="AV67" s="291"/>
      <c r="AW67" s="291"/>
      <c r="AX67" s="291"/>
      <c r="AY67" s="291"/>
      <c r="AZ67" s="289"/>
      <c r="BA67" s="73"/>
      <c r="BB67" s="73"/>
      <c r="BC67" s="73"/>
      <c r="BD67" s="73"/>
      <c r="BE67" s="73"/>
      <c r="BF67" s="73"/>
      <c r="BG67" s="73"/>
      <c r="BH67" s="73"/>
      <c r="BI67" s="73"/>
      <c r="BJ67" s="73"/>
      <c r="BK67" s="73"/>
      <c r="BL67" s="73"/>
      <c r="BM67" s="73"/>
      <c r="BN67" s="73"/>
      <c r="BO67" s="73"/>
      <c r="BP67" s="73"/>
      <c r="BQ67" s="73"/>
      <c r="BR67" s="73"/>
      <c r="BS67" s="73"/>
      <c r="BT67" s="73"/>
      <c r="BU67" s="73"/>
      <c r="BV67" s="73"/>
      <c r="BW67" s="73"/>
      <c r="BX67" s="73"/>
      <c r="BY67" s="73"/>
      <c r="BZ67" s="73"/>
      <c r="CA67" s="73"/>
      <c r="CB67" s="73"/>
      <c r="CC67" s="73"/>
      <c r="CD67" s="73"/>
      <c r="CE67" s="73"/>
      <c r="CF67" s="73"/>
      <c r="CG67" s="73"/>
      <c r="CH67" s="73"/>
      <c r="CI67" s="73"/>
      <c r="CJ67" s="73"/>
      <c r="CK67" s="73"/>
      <c r="CL67" s="73"/>
      <c r="CM67" s="73"/>
      <c r="CN67" s="73"/>
      <c r="CO67" s="73"/>
    </row>
    <row r="68" spans="1:93" s="60" customFormat="1" ht="15.95" customHeight="1">
      <c r="AF68" s="291"/>
      <c r="AG68" s="291"/>
      <c r="AH68" s="291"/>
      <c r="AI68" s="291"/>
      <c r="AJ68" s="291"/>
      <c r="AK68" s="291"/>
      <c r="AL68" s="291"/>
      <c r="AM68" s="291"/>
      <c r="AN68" s="291"/>
      <c r="AO68" s="291"/>
      <c r="AP68" s="291"/>
      <c r="AQ68" s="291"/>
      <c r="AR68" s="291"/>
      <c r="AS68" s="291"/>
      <c r="AT68" s="291"/>
      <c r="AU68" s="291"/>
      <c r="AV68" s="291"/>
      <c r="AW68" s="291"/>
      <c r="AX68" s="291"/>
      <c r="AY68" s="291"/>
      <c r="AZ68" s="289"/>
      <c r="BA68" s="73"/>
      <c r="BB68" s="73"/>
      <c r="BC68" s="73"/>
      <c r="BD68" s="73"/>
      <c r="BE68" s="73"/>
      <c r="BF68" s="73"/>
      <c r="BG68" s="73"/>
      <c r="BH68" s="73"/>
      <c r="BI68" s="73"/>
      <c r="BJ68" s="73"/>
      <c r="BK68" s="73"/>
      <c r="BL68" s="73"/>
      <c r="BM68" s="73"/>
      <c r="BN68" s="73"/>
      <c r="BO68" s="73"/>
      <c r="BP68" s="73"/>
      <c r="BQ68" s="73"/>
      <c r="BR68" s="73"/>
      <c r="BS68" s="73"/>
      <c r="BT68" s="73"/>
      <c r="BU68" s="73"/>
      <c r="BV68" s="73"/>
      <c r="BW68" s="73"/>
      <c r="BX68" s="73"/>
      <c r="BY68" s="73"/>
      <c r="BZ68" s="73"/>
      <c r="CA68" s="73"/>
      <c r="CB68" s="73"/>
      <c r="CC68" s="73"/>
      <c r="CD68" s="73"/>
      <c r="CE68" s="73"/>
      <c r="CF68" s="73"/>
      <c r="CG68" s="73"/>
      <c r="CH68" s="73"/>
      <c r="CI68" s="73"/>
      <c r="CJ68" s="73"/>
      <c r="CK68" s="73"/>
      <c r="CL68" s="73"/>
      <c r="CM68" s="73"/>
      <c r="CN68" s="73"/>
      <c r="CO68" s="73"/>
    </row>
    <row r="69" spans="1:93" s="60" customFormat="1" ht="15.95" customHeight="1">
      <c r="AF69" s="291"/>
      <c r="AG69" s="291"/>
      <c r="AH69" s="291"/>
      <c r="AI69" s="291"/>
      <c r="AJ69" s="291"/>
      <c r="AK69" s="291"/>
      <c r="AL69" s="291"/>
      <c r="AM69" s="291"/>
      <c r="AN69" s="291"/>
      <c r="AO69" s="291"/>
      <c r="AP69" s="291"/>
      <c r="AQ69" s="291"/>
      <c r="AR69" s="291"/>
      <c r="AS69" s="291"/>
      <c r="AT69" s="291"/>
      <c r="AU69" s="291"/>
      <c r="AV69" s="291"/>
      <c r="AW69" s="291"/>
      <c r="AX69" s="291"/>
      <c r="AY69" s="291"/>
      <c r="AZ69" s="289"/>
      <c r="BA69" s="73"/>
      <c r="BB69" s="73"/>
      <c r="BC69" s="73"/>
      <c r="BD69" s="73"/>
      <c r="BE69" s="73"/>
      <c r="BF69" s="73"/>
      <c r="BG69" s="73"/>
      <c r="BH69" s="73"/>
      <c r="BI69" s="73"/>
      <c r="BJ69" s="73"/>
      <c r="BK69" s="73"/>
      <c r="BL69" s="73"/>
      <c r="BM69" s="73"/>
      <c r="BN69" s="73"/>
      <c r="BO69" s="73"/>
      <c r="BP69" s="73"/>
      <c r="BQ69" s="73"/>
      <c r="BR69" s="73"/>
      <c r="BS69" s="73"/>
      <c r="BT69" s="73"/>
      <c r="BU69" s="73"/>
      <c r="BV69" s="73"/>
      <c r="BW69" s="73"/>
      <c r="BX69" s="73"/>
      <c r="BY69" s="73"/>
      <c r="BZ69" s="73"/>
      <c r="CA69" s="73"/>
      <c r="CB69" s="73"/>
      <c r="CC69" s="73"/>
      <c r="CD69" s="73"/>
      <c r="CE69" s="73"/>
      <c r="CF69" s="73"/>
      <c r="CG69" s="73"/>
      <c r="CH69" s="73"/>
      <c r="CI69" s="73"/>
      <c r="CJ69" s="73"/>
      <c r="CK69" s="73"/>
      <c r="CL69" s="73"/>
      <c r="CM69" s="73"/>
      <c r="CN69" s="73"/>
      <c r="CO69" s="73"/>
    </row>
    <row r="70" spans="1:93" s="60" customFormat="1" ht="15.95" customHeight="1">
      <c r="A70" s="18"/>
      <c r="H70" s="18"/>
      <c r="I70" s="18"/>
      <c r="J70" s="18"/>
      <c r="K70" s="18"/>
      <c r="L70" s="18"/>
      <c r="M70" s="18"/>
      <c r="N70" s="18"/>
      <c r="O70" s="18"/>
      <c r="P70" s="18"/>
      <c r="Q70" s="18"/>
      <c r="R70" s="18"/>
      <c r="S70" s="18"/>
      <c r="T70" s="18"/>
      <c r="U70" s="18"/>
      <c r="V70" s="18"/>
      <c r="W70" s="18"/>
      <c r="X70" s="18"/>
      <c r="Y70" s="18"/>
      <c r="Z70" s="18"/>
      <c r="AA70" s="18"/>
      <c r="AF70" s="291"/>
      <c r="AG70" s="291"/>
      <c r="AH70" s="291"/>
      <c r="AI70" s="291"/>
      <c r="AJ70" s="291"/>
      <c r="AK70" s="291"/>
      <c r="AL70" s="291"/>
      <c r="AM70" s="291"/>
      <c r="AN70" s="291"/>
      <c r="AO70" s="291"/>
      <c r="AP70" s="291"/>
      <c r="AQ70" s="291"/>
      <c r="AR70" s="291"/>
      <c r="AS70" s="291"/>
      <c r="AT70" s="291"/>
      <c r="AU70" s="291"/>
      <c r="AV70" s="291"/>
      <c r="AW70" s="291"/>
      <c r="AX70" s="291"/>
      <c r="AY70" s="291"/>
      <c r="AZ70" s="289"/>
      <c r="BA70" s="73"/>
      <c r="BB70" s="73"/>
      <c r="BC70" s="73"/>
      <c r="BD70" s="73"/>
      <c r="BE70" s="73"/>
      <c r="BF70" s="73"/>
      <c r="BG70" s="73"/>
      <c r="BH70" s="73"/>
      <c r="BI70" s="73"/>
      <c r="BJ70" s="73"/>
      <c r="BK70" s="73"/>
      <c r="BL70" s="73"/>
      <c r="BM70" s="73"/>
      <c r="BN70" s="73"/>
      <c r="BO70" s="73"/>
      <c r="BP70" s="73"/>
      <c r="BQ70" s="73"/>
      <c r="BR70" s="73"/>
      <c r="BS70" s="73"/>
      <c r="BT70" s="73"/>
      <c r="BU70" s="73"/>
      <c r="BV70" s="73"/>
      <c r="BW70" s="73"/>
      <c r="BX70" s="73"/>
      <c r="BY70" s="73"/>
      <c r="BZ70" s="73"/>
      <c r="CA70" s="73"/>
      <c r="CB70" s="73"/>
      <c r="CC70" s="73"/>
      <c r="CD70" s="73"/>
      <c r="CE70" s="73"/>
      <c r="CF70" s="73"/>
      <c r="CG70" s="73"/>
      <c r="CH70" s="73"/>
      <c r="CI70" s="73"/>
      <c r="CJ70" s="73"/>
      <c r="CK70" s="73"/>
      <c r="CL70" s="73"/>
      <c r="CM70" s="73"/>
      <c r="CN70" s="73"/>
      <c r="CO70" s="73"/>
    </row>
    <row r="71" spans="1:93" s="60" customFormat="1" ht="15.95" customHeight="1">
      <c r="H71" s="18"/>
      <c r="I71" s="18"/>
      <c r="J71" s="18"/>
      <c r="K71" s="18"/>
      <c r="L71" s="18"/>
      <c r="M71" s="18"/>
      <c r="N71" s="18"/>
      <c r="O71" s="18"/>
      <c r="P71" s="18"/>
      <c r="Q71" s="18"/>
      <c r="R71" s="18"/>
      <c r="S71" s="18"/>
      <c r="T71" s="18"/>
      <c r="U71" s="18"/>
      <c r="V71" s="18"/>
      <c r="W71" s="18"/>
      <c r="X71" s="18"/>
      <c r="Y71" s="18"/>
      <c r="Z71" s="18"/>
      <c r="AA71" s="18"/>
      <c r="AF71" s="291"/>
      <c r="AG71" s="291"/>
      <c r="AH71" s="291"/>
      <c r="AI71" s="291"/>
      <c r="AJ71" s="291"/>
      <c r="AK71" s="291"/>
      <c r="AL71" s="291"/>
      <c r="AM71" s="291"/>
      <c r="AN71" s="291"/>
      <c r="AO71" s="291"/>
      <c r="AP71" s="291"/>
      <c r="AQ71" s="291"/>
      <c r="AR71" s="291"/>
      <c r="AS71" s="291"/>
      <c r="AT71" s="291"/>
      <c r="AU71" s="291"/>
      <c r="AV71" s="291"/>
      <c r="AW71" s="291"/>
      <c r="AX71" s="291"/>
      <c r="AY71" s="291"/>
      <c r="AZ71" s="289"/>
      <c r="BA71" s="73"/>
      <c r="BB71" s="73"/>
      <c r="BC71" s="73"/>
      <c r="BD71" s="73"/>
      <c r="BE71" s="73"/>
      <c r="BF71" s="73"/>
      <c r="BG71" s="73"/>
      <c r="BH71" s="73"/>
      <c r="BI71" s="73"/>
      <c r="BJ71" s="73"/>
      <c r="BK71" s="73"/>
      <c r="BL71" s="73"/>
      <c r="BM71" s="73"/>
      <c r="BN71" s="73"/>
      <c r="BO71" s="73"/>
      <c r="BP71" s="73"/>
      <c r="BQ71" s="73"/>
      <c r="BR71" s="73"/>
      <c r="BS71" s="73"/>
      <c r="BT71" s="73"/>
      <c r="BU71" s="73"/>
      <c r="BV71" s="73"/>
      <c r="BW71" s="73"/>
      <c r="BX71" s="73"/>
      <c r="BY71" s="73"/>
      <c r="BZ71" s="73"/>
      <c r="CA71" s="73"/>
      <c r="CB71" s="73"/>
      <c r="CC71" s="73"/>
      <c r="CD71" s="73"/>
      <c r="CE71" s="73"/>
      <c r="CF71" s="73"/>
      <c r="CG71" s="73"/>
      <c r="CH71" s="73"/>
      <c r="CI71" s="73"/>
      <c r="CJ71" s="73"/>
      <c r="CK71" s="73"/>
      <c r="CL71" s="73"/>
      <c r="CM71" s="73"/>
      <c r="CN71" s="73"/>
      <c r="CO71" s="73"/>
    </row>
    <row r="72" spans="1:93" s="60" customFormat="1" ht="15.95" customHeight="1">
      <c r="H72" s="18"/>
      <c r="I72" s="18"/>
      <c r="J72" s="18"/>
      <c r="K72" s="18"/>
      <c r="L72" s="18"/>
      <c r="M72" s="18"/>
      <c r="N72" s="18"/>
      <c r="O72" s="18"/>
      <c r="P72" s="18"/>
      <c r="Q72" s="18"/>
      <c r="R72" s="18"/>
      <c r="S72" s="18"/>
      <c r="T72" s="18"/>
      <c r="U72" s="18"/>
      <c r="V72" s="18"/>
      <c r="W72" s="18"/>
      <c r="X72" s="18"/>
      <c r="Y72" s="18"/>
      <c r="Z72" s="18"/>
      <c r="AA72" s="18"/>
      <c r="AF72" s="291"/>
      <c r="AG72" s="291"/>
      <c r="AH72" s="291"/>
      <c r="AI72" s="291"/>
      <c r="AJ72" s="291"/>
      <c r="AK72" s="291"/>
      <c r="AL72" s="291"/>
      <c r="AM72" s="291"/>
      <c r="AN72" s="291"/>
      <c r="AO72" s="291"/>
      <c r="AP72" s="291"/>
      <c r="AQ72" s="291"/>
      <c r="AR72" s="291"/>
      <c r="AS72" s="291"/>
      <c r="AT72" s="291"/>
      <c r="AU72" s="291"/>
      <c r="AV72" s="291"/>
      <c r="AW72" s="291"/>
      <c r="AX72" s="291"/>
      <c r="AY72" s="291"/>
      <c r="AZ72" s="289"/>
      <c r="BA72" s="73"/>
      <c r="BB72" s="73"/>
      <c r="BC72" s="73"/>
      <c r="BD72" s="73"/>
      <c r="BE72" s="73"/>
      <c r="BF72" s="73"/>
      <c r="BG72" s="73"/>
      <c r="BH72" s="73"/>
      <c r="BI72" s="73"/>
      <c r="BJ72" s="73"/>
      <c r="BK72" s="73"/>
      <c r="BL72" s="73"/>
      <c r="BM72" s="73"/>
      <c r="BN72" s="73"/>
      <c r="BO72" s="73"/>
      <c r="BP72" s="73"/>
      <c r="BQ72" s="73"/>
      <c r="BR72" s="73"/>
      <c r="BS72" s="73"/>
      <c r="BT72" s="73"/>
      <c r="BU72" s="73"/>
      <c r="BV72" s="73"/>
      <c r="BW72" s="73"/>
      <c r="BX72" s="73"/>
      <c r="BY72" s="73"/>
      <c r="BZ72" s="73"/>
      <c r="CA72" s="73"/>
      <c r="CB72" s="73"/>
      <c r="CC72" s="73"/>
      <c r="CD72" s="73"/>
      <c r="CE72" s="73"/>
      <c r="CF72" s="73"/>
      <c r="CG72" s="73"/>
      <c r="CH72" s="73"/>
      <c r="CI72" s="73"/>
      <c r="CJ72" s="73"/>
      <c r="CK72" s="73"/>
      <c r="CL72" s="73"/>
      <c r="CM72" s="73"/>
      <c r="CN72" s="73"/>
      <c r="CO72" s="73"/>
    </row>
    <row r="73" spans="1:93" s="60" customFormat="1" ht="15.95" customHeight="1">
      <c r="H73" s="18"/>
      <c r="I73" s="18"/>
      <c r="J73" s="18"/>
      <c r="K73" s="18"/>
      <c r="L73" s="18"/>
      <c r="M73" s="18"/>
      <c r="N73" s="18"/>
      <c r="O73" s="18"/>
      <c r="P73" s="18"/>
      <c r="Q73" s="18"/>
      <c r="R73" s="18"/>
      <c r="S73" s="18"/>
      <c r="T73" s="18"/>
      <c r="U73" s="18"/>
      <c r="V73" s="18"/>
      <c r="W73" s="18"/>
      <c r="X73" s="18"/>
      <c r="Y73" s="18"/>
      <c r="Z73" s="18"/>
      <c r="AA73" s="18"/>
      <c r="AD73" s="77"/>
      <c r="AF73" s="291"/>
      <c r="AG73" s="291"/>
      <c r="AH73" s="291"/>
      <c r="AI73" s="291"/>
      <c r="AJ73" s="291"/>
      <c r="AK73" s="291"/>
      <c r="AL73" s="291"/>
      <c r="AM73" s="291"/>
      <c r="AN73" s="291"/>
      <c r="AO73" s="291"/>
      <c r="AP73" s="291"/>
      <c r="AQ73" s="291"/>
      <c r="AR73" s="291"/>
      <c r="AS73" s="291"/>
      <c r="AT73" s="291"/>
      <c r="AU73" s="291"/>
      <c r="AV73" s="291"/>
      <c r="AW73" s="291"/>
      <c r="AX73" s="291"/>
      <c r="AY73" s="291"/>
      <c r="AZ73" s="289"/>
      <c r="BA73" s="73"/>
      <c r="BB73" s="73"/>
      <c r="BC73" s="73"/>
      <c r="BD73" s="73"/>
      <c r="BE73" s="73"/>
      <c r="BF73" s="73"/>
      <c r="BG73" s="73"/>
      <c r="BH73" s="73"/>
      <c r="BI73" s="73"/>
      <c r="BJ73" s="73"/>
      <c r="BK73" s="73"/>
      <c r="BL73" s="73"/>
      <c r="BM73" s="73"/>
      <c r="BN73" s="73"/>
      <c r="BO73" s="73"/>
      <c r="BP73" s="73"/>
      <c r="BQ73" s="73"/>
      <c r="BR73" s="73"/>
      <c r="BS73" s="73"/>
      <c r="BT73" s="73"/>
      <c r="BU73" s="73"/>
      <c r="BV73" s="73"/>
      <c r="BW73" s="73"/>
      <c r="BX73" s="73"/>
      <c r="BY73" s="73"/>
      <c r="BZ73" s="73"/>
      <c r="CA73" s="73"/>
      <c r="CB73" s="73"/>
      <c r="CC73" s="73"/>
      <c r="CD73" s="73"/>
      <c r="CE73" s="73"/>
      <c r="CF73" s="73"/>
      <c r="CG73" s="73"/>
      <c r="CH73" s="73"/>
      <c r="CI73" s="73"/>
      <c r="CJ73" s="73"/>
      <c r="CK73" s="73"/>
      <c r="CL73" s="73"/>
      <c r="CM73" s="73"/>
      <c r="CN73" s="73"/>
      <c r="CO73" s="73"/>
    </row>
    <row r="74" spans="1:93" s="60" customFormat="1" ht="15.95" customHeight="1">
      <c r="AF74" s="291"/>
      <c r="AG74" s="291"/>
      <c r="AH74" s="291"/>
      <c r="AI74" s="291"/>
      <c r="AJ74" s="291"/>
      <c r="AK74" s="291"/>
      <c r="AL74" s="291"/>
      <c r="AM74" s="291"/>
      <c r="AN74" s="291"/>
      <c r="AO74" s="291"/>
      <c r="AP74" s="291"/>
      <c r="AQ74" s="291"/>
      <c r="AR74" s="291"/>
      <c r="AS74" s="291"/>
      <c r="AT74" s="291"/>
      <c r="AU74" s="291"/>
      <c r="AV74" s="291"/>
      <c r="AW74" s="291"/>
      <c r="AX74" s="291"/>
      <c r="AY74" s="291"/>
      <c r="AZ74" s="289"/>
      <c r="BA74" s="73"/>
      <c r="BB74" s="73"/>
      <c r="BC74" s="73"/>
      <c r="BD74" s="73"/>
      <c r="BE74" s="73"/>
      <c r="BF74" s="73"/>
      <c r="BG74" s="73"/>
      <c r="BH74" s="73"/>
      <c r="BI74" s="73"/>
      <c r="BJ74" s="73"/>
      <c r="BK74" s="73"/>
      <c r="BL74" s="73"/>
      <c r="BM74" s="73"/>
      <c r="BN74" s="73"/>
      <c r="BO74" s="73"/>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73"/>
      <c r="CN74" s="73"/>
      <c r="CO74" s="73"/>
    </row>
    <row r="75" spans="1:93" s="60" customFormat="1" ht="15.95" customHeight="1">
      <c r="AF75" s="291"/>
      <c r="AG75" s="291"/>
      <c r="AH75" s="291"/>
      <c r="AI75" s="291"/>
      <c r="AJ75" s="291"/>
      <c r="AK75" s="291"/>
      <c r="AL75" s="291"/>
      <c r="AM75" s="291"/>
      <c r="AN75" s="291"/>
      <c r="AO75" s="291"/>
      <c r="AP75" s="291"/>
      <c r="AQ75" s="291"/>
      <c r="AR75" s="291"/>
      <c r="AS75" s="291"/>
      <c r="AT75" s="291"/>
      <c r="AU75" s="291"/>
      <c r="AV75" s="291"/>
      <c r="AW75" s="291"/>
      <c r="AX75" s="291"/>
      <c r="AY75" s="291"/>
      <c r="AZ75" s="289"/>
      <c r="BA75" s="73"/>
      <c r="BB75" s="73"/>
      <c r="BC75" s="73"/>
      <c r="BD75" s="73"/>
      <c r="BE75" s="73"/>
      <c r="BF75" s="73"/>
      <c r="BG75" s="73"/>
      <c r="BH75" s="73"/>
      <c r="BI75" s="73"/>
      <c r="BJ75" s="73"/>
      <c r="BK75" s="73"/>
      <c r="BL75" s="73"/>
      <c r="BM75" s="73"/>
      <c r="BN75" s="73"/>
      <c r="BO75" s="73"/>
      <c r="BP75" s="73"/>
      <c r="BQ75" s="73"/>
      <c r="BR75" s="73"/>
      <c r="BS75" s="73"/>
      <c r="BT75" s="73"/>
      <c r="BU75" s="73"/>
      <c r="BV75" s="73"/>
      <c r="BW75" s="73"/>
      <c r="BX75" s="73"/>
      <c r="BY75" s="73"/>
      <c r="BZ75" s="73"/>
      <c r="CA75" s="73"/>
      <c r="CB75" s="73"/>
      <c r="CC75" s="73"/>
      <c r="CD75" s="73"/>
      <c r="CE75" s="73"/>
      <c r="CF75" s="73"/>
      <c r="CG75" s="73"/>
      <c r="CH75" s="73"/>
      <c r="CI75" s="73"/>
      <c r="CJ75" s="73"/>
      <c r="CK75" s="73"/>
      <c r="CL75" s="73"/>
      <c r="CM75" s="73"/>
      <c r="CN75" s="73"/>
      <c r="CO75" s="73"/>
    </row>
    <row r="76" spans="1:93" s="60" customFormat="1" ht="15.95" customHeight="1">
      <c r="AF76" s="291"/>
      <c r="AG76" s="291"/>
      <c r="AH76" s="291"/>
      <c r="AI76" s="291"/>
      <c r="AJ76" s="291"/>
      <c r="AK76" s="291"/>
      <c r="AL76" s="291"/>
      <c r="AM76" s="291"/>
      <c r="AN76" s="291"/>
      <c r="AO76" s="291"/>
      <c r="AP76" s="291"/>
      <c r="AQ76" s="291"/>
      <c r="AR76" s="291"/>
      <c r="AS76" s="291"/>
      <c r="AT76" s="291"/>
      <c r="AU76" s="291"/>
      <c r="AV76" s="291"/>
      <c r="AW76" s="291"/>
      <c r="AX76" s="291"/>
      <c r="AY76" s="291"/>
      <c r="AZ76" s="289"/>
      <c r="BA76" s="73"/>
      <c r="BB76" s="73"/>
      <c r="BC76" s="73"/>
      <c r="BD76" s="73"/>
      <c r="BE76" s="73"/>
      <c r="BF76" s="73"/>
      <c r="BG76" s="73"/>
      <c r="BH76" s="73"/>
      <c r="BI76" s="73"/>
      <c r="BJ76" s="73"/>
      <c r="BK76" s="73"/>
      <c r="BL76" s="73"/>
      <c r="BM76" s="73"/>
      <c r="BN76" s="73"/>
      <c r="BO76" s="73"/>
      <c r="BP76" s="73"/>
      <c r="BQ76" s="73"/>
      <c r="BR76" s="73"/>
      <c r="BS76" s="73"/>
      <c r="BT76" s="73"/>
      <c r="BU76" s="73"/>
      <c r="BV76" s="73"/>
      <c r="BW76" s="73"/>
      <c r="BX76" s="73"/>
      <c r="BY76" s="73"/>
      <c r="BZ76" s="73"/>
      <c r="CA76" s="73"/>
      <c r="CB76" s="73"/>
      <c r="CC76" s="73"/>
      <c r="CD76" s="73"/>
      <c r="CE76" s="73"/>
      <c r="CF76" s="73"/>
      <c r="CG76" s="73"/>
      <c r="CH76" s="73"/>
      <c r="CI76" s="73"/>
      <c r="CJ76" s="73"/>
      <c r="CK76" s="73"/>
      <c r="CL76" s="73"/>
      <c r="CM76" s="73"/>
      <c r="CN76" s="73"/>
      <c r="CO76" s="73"/>
    </row>
    <row r="77" spans="1:93" s="60" customFormat="1" ht="15.95" customHeight="1">
      <c r="A77" s="18"/>
      <c r="H77" s="18"/>
      <c r="I77" s="18"/>
      <c r="J77" s="18"/>
      <c r="K77" s="18"/>
      <c r="L77" s="18"/>
      <c r="M77" s="18"/>
      <c r="N77" s="18"/>
      <c r="O77" s="18"/>
      <c r="P77" s="18"/>
      <c r="Q77" s="18"/>
      <c r="R77" s="18"/>
      <c r="S77" s="18"/>
      <c r="T77" s="18"/>
      <c r="U77" s="18"/>
      <c r="V77" s="18"/>
      <c r="W77" s="18"/>
      <c r="X77" s="18"/>
      <c r="Y77" s="18"/>
      <c r="Z77" s="18"/>
      <c r="AA77" s="18"/>
      <c r="AF77" s="291"/>
      <c r="AG77" s="291"/>
      <c r="AH77" s="291"/>
      <c r="AI77" s="291"/>
      <c r="AJ77" s="291"/>
      <c r="AK77" s="291"/>
      <c r="AL77" s="291"/>
      <c r="AM77" s="291"/>
      <c r="AN77" s="291"/>
      <c r="AO77" s="291"/>
      <c r="AP77" s="291"/>
      <c r="AQ77" s="291"/>
      <c r="AR77" s="291"/>
      <c r="AS77" s="291"/>
      <c r="AT77" s="291"/>
      <c r="AU77" s="291"/>
      <c r="AV77" s="291"/>
      <c r="AW77" s="291"/>
      <c r="AX77" s="291"/>
      <c r="AY77" s="291"/>
      <c r="AZ77" s="289"/>
      <c r="BA77" s="73"/>
      <c r="BB77" s="73"/>
      <c r="BC77" s="73"/>
      <c r="BD77" s="73"/>
      <c r="BE77" s="73"/>
      <c r="BF77" s="73"/>
      <c r="BG77" s="73"/>
      <c r="BH77" s="73"/>
      <c r="BI77" s="73"/>
      <c r="BJ77" s="73"/>
      <c r="BK77" s="73"/>
      <c r="BL77" s="73"/>
      <c r="BM77" s="73"/>
      <c r="BN77" s="73"/>
      <c r="BO77" s="73"/>
      <c r="BP77" s="73"/>
      <c r="BQ77" s="73"/>
      <c r="BR77" s="73"/>
      <c r="BS77" s="73"/>
      <c r="BT77" s="73"/>
      <c r="BU77" s="73"/>
      <c r="BV77" s="73"/>
      <c r="BW77" s="73"/>
      <c r="BX77" s="73"/>
      <c r="BY77" s="73"/>
      <c r="BZ77" s="73"/>
      <c r="CA77" s="73"/>
      <c r="CB77" s="73"/>
      <c r="CC77" s="73"/>
      <c r="CD77" s="73"/>
      <c r="CE77" s="73"/>
      <c r="CF77" s="73"/>
      <c r="CG77" s="73"/>
      <c r="CH77" s="73"/>
      <c r="CI77" s="73"/>
      <c r="CJ77" s="73"/>
      <c r="CK77" s="73"/>
      <c r="CL77" s="73"/>
      <c r="CM77" s="73"/>
      <c r="CN77" s="73"/>
      <c r="CO77" s="73"/>
    </row>
    <row r="78" spans="1:93" s="60" customFormat="1" ht="15.95" customHeight="1">
      <c r="H78" s="18"/>
      <c r="I78" s="18"/>
      <c r="J78" s="18"/>
      <c r="K78" s="18"/>
      <c r="L78" s="18"/>
      <c r="M78" s="18"/>
      <c r="N78" s="18"/>
      <c r="O78" s="18"/>
      <c r="P78" s="18"/>
      <c r="Q78" s="18"/>
      <c r="R78" s="18"/>
      <c r="S78" s="18"/>
      <c r="T78" s="18"/>
      <c r="U78" s="18"/>
      <c r="V78" s="18"/>
      <c r="W78" s="18"/>
      <c r="X78" s="18"/>
      <c r="Y78" s="18"/>
      <c r="Z78" s="18"/>
      <c r="AA78" s="18"/>
      <c r="AF78" s="291"/>
      <c r="AG78" s="291"/>
      <c r="AH78" s="291"/>
      <c r="AI78" s="291"/>
      <c r="AJ78" s="291"/>
      <c r="AK78" s="291"/>
      <c r="AL78" s="291"/>
      <c r="AM78" s="291"/>
      <c r="AN78" s="291"/>
      <c r="AO78" s="291"/>
      <c r="AP78" s="291"/>
      <c r="AQ78" s="291"/>
      <c r="AR78" s="291"/>
      <c r="AS78" s="291"/>
      <c r="AT78" s="291"/>
      <c r="AU78" s="291"/>
      <c r="AV78" s="291"/>
      <c r="AW78" s="291"/>
      <c r="AX78" s="291"/>
      <c r="AY78" s="291"/>
      <c r="AZ78" s="289"/>
      <c r="BA78" s="73"/>
      <c r="BB78" s="73"/>
      <c r="BC78" s="73"/>
      <c r="BD78" s="73"/>
      <c r="BE78" s="73"/>
      <c r="BF78" s="73"/>
      <c r="BG78" s="73"/>
      <c r="BH78" s="73"/>
      <c r="BI78" s="73"/>
      <c r="BJ78" s="73"/>
      <c r="BK78" s="73"/>
      <c r="BL78" s="73"/>
      <c r="BM78" s="73"/>
      <c r="BN78" s="73"/>
      <c r="BO78" s="73"/>
      <c r="BP78" s="73"/>
      <c r="BQ78" s="73"/>
      <c r="BR78" s="73"/>
      <c r="BS78" s="73"/>
      <c r="BT78" s="73"/>
      <c r="BU78" s="73"/>
      <c r="BV78" s="73"/>
      <c r="BW78" s="73"/>
      <c r="BX78" s="73"/>
      <c r="BY78" s="73"/>
      <c r="BZ78" s="73"/>
      <c r="CA78" s="73"/>
      <c r="CB78" s="73"/>
      <c r="CC78" s="73"/>
      <c r="CD78" s="73"/>
      <c r="CE78" s="73"/>
      <c r="CF78" s="73"/>
      <c r="CG78" s="73"/>
      <c r="CH78" s="73"/>
      <c r="CI78" s="73"/>
      <c r="CJ78" s="73"/>
      <c r="CK78" s="73"/>
      <c r="CL78" s="73"/>
      <c r="CM78" s="73"/>
      <c r="CN78" s="73"/>
      <c r="CO78" s="73"/>
    </row>
    <row r="79" spans="1:93" s="60" customFormat="1" ht="15.95" customHeight="1">
      <c r="H79" s="18"/>
      <c r="I79" s="18"/>
      <c r="J79" s="18"/>
      <c r="K79" s="18"/>
      <c r="L79" s="18"/>
      <c r="M79" s="18"/>
      <c r="N79" s="18"/>
      <c r="O79" s="18"/>
      <c r="P79" s="18"/>
      <c r="Q79" s="18"/>
      <c r="R79" s="18"/>
      <c r="S79" s="18"/>
      <c r="T79" s="18"/>
      <c r="U79" s="18"/>
      <c r="V79" s="18"/>
      <c r="W79" s="18"/>
      <c r="X79" s="18"/>
      <c r="Y79" s="18"/>
      <c r="Z79" s="18"/>
      <c r="AA79" s="18"/>
      <c r="AF79" s="291"/>
      <c r="AG79" s="291"/>
      <c r="AH79" s="291"/>
      <c r="AI79" s="291"/>
      <c r="AJ79" s="291"/>
      <c r="AK79" s="291"/>
      <c r="AL79" s="291"/>
      <c r="AM79" s="291"/>
      <c r="AN79" s="291"/>
      <c r="AO79" s="291"/>
      <c r="AP79" s="291"/>
      <c r="AQ79" s="291"/>
      <c r="AR79" s="291"/>
      <c r="AS79" s="291"/>
      <c r="AT79" s="291"/>
      <c r="AU79" s="291"/>
      <c r="AV79" s="291"/>
      <c r="AW79" s="291"/>
      <c r="AX79" s="291"/>
      <c r="AY79" s="291"/>
      <c r="AZ79" s="289"/>
      <c r="BA79" s="73"/>
      <c r="BB79" s="73"/>
      <c r="BC79" s="73"/>
      <c r="BD79" s="73"/>
      <c r="BE79" s="73"/>
      <c r="BF79" s="73"/>
      <c r="BG79" s="73"/>
      <c r="BH79" s="73"/>
      <c r="BI79" s="73"/>
      <c r="BJ79" s="73"/>
      <c r="BK79" s="73"/>
      <c r="BL79" s="73"/>
      <c r="BM79" s="73"/>
      <c r="BN79" s="73"/>
      <c r="BO79" s="73"/>
      <c r="BP79" s="73"/>
      <c r="BQ79" s="73"/>
      <c r="BR79" s="73"/>
      <c r="BS79" s="73"/>
      <c r="BT79" s="73"/>
      <c r="BU79" s="73"/>
      <c r="BV79" s="73"/>
      <c r="BW79" s="73"/>
      <c r="BX79" s="73"/>
      <c r="BY79" s="73"/>
      <c r="BZ79" s="73"/>
      <c r="CA79" s="73"/>
      <c r="CB79" s="73"/>
      <c r="CC79" s="73"/>
      <c r="CD79" s="73"/>
      <c r="CE79" s="73"/>
      <c r="CF79" s="73"/>
      <c r="CG79" s="73"/>
      <c r="CH79" s="73"/>
      <c r="CI79" s="73"/>
      <c r="CJ79" s="73"/>
      <c r="CK79" s="73"/>
      <c r="CL79" s="73"/>
      <c r="CM79" s="73"/>
      <c r="CN79" s="73"/>
      <c r="CO79" s="73"/>
    </row>
    <row r="80" spans="1:93" s="60" customFormat="1" ht="15.95" customHeight="1">
      <c r="H80" s="18"/>
      <c r="I80" s="18"/>
      <c r="J80" s="18"/>
      <c r="K80" s="18"/>
      <c r="L80" s="18"/>
      <c r="M80" s="18"/>
      <c r="N80" s="18"/>
      <c r="O80" s="18"/>
      <c r="P80" s="18"/>
      <c r="Q80" s="18"/>
      <c r="R80" s="18"/>
      <c r="S80" s="18"/>
      <c r="T80" s="18"/>
      <c r="U80" s="18"/>
      <c r="V80" s="18"/>
      <c r="W80" s="18"/>
      <c r="X80" s="18"/>
      <c r="Y80" s="18"/>
      <c r="Z80" s="18"/>
      <c r="AA80" s="18"/>
      <c r="AD80" s="77"/>
      <c r="AF80" s="291"/>
      <c r="AG80" s="291"/>
      <c r="AH80" s="291"/>
      <c r="AI80" s="291"/>
      <c r="AJ80" s="291"/>
      <c r="AK80" s="291"/>
      <c r="AL80" s="291"/>
      <c r="AM80" s="291"/>
      <c r="AN80" s="291"/>
      <c r="AO80" s="291"/>
      <c r="AP80" s="291"/>
      <c r="AQ80" s="291"/>
      <c r="AR80" s="291"/>
      <c r="AS80" s="291"/>
      <c r="AT80" s="291"/>
      <c r="AU80" s="291"/>
      <c r="AV80" s="291"/>
      <c r="AW80" s="291"/>
      <c r="AX80" s="291"/>
      <c r="AY80" s="291"/>
      <c r="AZ80" s="289"/>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c r="BY80" s="73"/>
      <c r="BZ80" s="73"/>
      <c r="CA80" s="73"/>
      <c r="CB80" s="73"/>
      <c r="CC80" s="73"/>
      <c r="CD80" s="73"/>
      <c r="CE80" s="73"/>
      <c r="CF80" s="73"/>
      <c r="CG80" s="73"/>
      <c r="CH80" s="73"/>
      <c r="CI80" s="73"/>
      <c r="CJ80" s="73"/>
      <c r="CK80" s="73"/>
      <c r="CL80" s="73"/>
      <c r="CM80" s="73"/>
      <c r="CN80" s="73"/>
      <c r="CO80" s="73"/>
    </row>
    <row r="81" spans="1:93" s="60" customFormat="1" ht="15.95" customHeight="1">
      <c r="AF81" s="291"/>
      <c r="AG81" s="291"/>
      <c r="AH81" s="291"/>
      <c r="AI81" s="291"/>
      <c r="AJ81" s="291"/>
      <c r="AK81" s="291"/>
      <c r="AL81" s="291"/>
      <c r="AM81" s="291"/>
      <c r="AN81" s="291"/>
      <c r="AO81" s="291"/>
      <c r="AP81" s="291"/>
      <c r="AQ81" s="291"/>
      <c r="AR81" s="291"/>
      <c r="AS81" s="291"/>
      <c r="AT81" s="291"/>
      <c r="AU81" s="291"/>
      <c r="AV81" s="291"/>
      <c r="AW81" s="291"/>
      <c r="AX81" s="291"/>
      <c r="AY81" s="291"/>
      <c r="AZ81" s="289"/>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c r="CB81" s="73"/>
      <c r="CC81" s="73"/>
      <c r="CD81" s="73"/>
      <c r="CE81" s="73"/>
      <c r="CF81" s="73"/>
      <c r="CG81" s="73"/>
      <c r="CH81" s="73"/>
      <c r="CI81" s="73"/>
      <c r="CJ81" s="73"/>
      <c r="CK81" s="73"/>
      <c r="CL81" s="73"/>
      <c r="CM81" s="73"/>
      <c r="CN81" s="73"/>
      <c r="CO81" s="73"/>
    </row>
    <row r="82" spans="1:93" s="60" customFormat="1" ht="15.95" customHeight="1">
      <c r="AF82" s="291"/>
      <c r="AG82" s="291"/>
      <c r="AH82" s="291"/>
      <c r="AI82" s="291"/>
      <c r="AJ82" s="291"/>
      <c r="AK82" s="291"/>
      <c r="AL82" s="291"/>
      <c r="AM82" s="291"/>
      <c r="AN82" s="291"/>
      <c r="AO82" s="291"/>
      <c r="AP82" s="291"/>
      <c r="AQ82" s="291"/>
      <c r="AR82" s="291"/>
      <c r="AS82" s="291"/>
      <c r="AT82" s="291"/>
      <c r="AU82" s="291"/>
      <c r="AV82" s="291"/>
      <c r="AW82" s="291"/>
      <c r="AX82" s="291"/>
      <c r="AY82" s="291"/>
      <c r="AZ82" s="289"/>
      <c r="BA82" s="73"/>
      <c r="BB82" s="73"/>
      <c r="BC82" s="73"/>
      <c r="BD82" s="73"/>
      <c r="BE82" s="73"/>
      <c r="BF82" s="73"/>
      <c r="BG82" s="73"/>
      <c r="BH82" s="73"/>
      <c r="BI82" s="73"/>
      <c r="BJ82" s="73"/>
      <c r="BK82" s="73"/>
      <c r="BL82" s="73"/>
      <c r="BM82" s="73"/>
      <c r="BN82" s="73"/>
      <c r="BO82" s="73"/>
      <c r="BP82" s="73"/>
      <c r="BQ82" s="73"/>
      <c r="BR82" s="73"/>
      <c r="BS82" s="73"/>
      <c r="BT82" s="73"/>
      <c r="BU82" s="73"/>
      <c r="BV82" s="73"/>
      <c r="BW82" s="73"/>
      <c r="BX82" s="73"/>
      <c r="BY82" s="73"/>
      <c r="BZ82" s="73"/>
      <c r="CA82" s="73"/>
      <c r="CB82" s="73"/>
      <c r="CC82" s="73"/>
      <c r="CD82" s="73"/>
      <c r="CE82" s="73"/>
      <c r="CF82" s="73"/>
      <c r="CG82" s="73"/>
      <c r="CH82" s="73"/>
      <c r="CI82" s="73"/>
      <c r="CJ82" s="73"/>
      <c r="CK82" s="73"/>
      <c r="CL82" s="73"/>
      <c r="CM82" s="73"/>
      <c r="CN82" s="73"/>
      <c r="CO82" s="73"/>
    </row>
    <row r="83" spans="1:93" s="60" customFormat="1" ht="15.95" customHeight="1">
      <c r="AF83" s="291"/>
      <c r="AG83" s="291"/>
      <c r="AH83" s="291"/>
      <c r="AI83" s="291"/>
      <c r="AJ83" s="291"/>
      <c r="AK83" s="291"/>
      <c r="AL83" s="291"/>
      <c r="AM83" s="291"/>
      <c r="AN83" s="291"/>
      <c r="AO83" s="291"/>
      <c r="AP83" s="291"/>
      <c r="AQ83" s="291"/>
      <c r="AR83" s="291"/>
      <c r="AS83" s="291"/>
      <c r="AT83" s="291"/>
      <c r="AU83" s="291"/>
      <c r="AV83" s="291"/>
      <c r="AW83" s="291"/>
      <c r="AX83" s="291"/>
      <c r="AY83" s="291"/>
      <c r="AZ83" s="289"/>
      <c r="BA83" s="73"/>
      <c r="BB83" s="73"/>
      <c r="BC83" s="73"/>
      <c r="BD83" s="73"/>
      <c r="BE83" s="73"/>
      <c r="BF83" s="73"/>
      <c r="BG83" s="73"/>
      <c r="BH83" s="73"/>
      <c r="BI83" s="73"/>
      <c r="BJ83" s="73"/>
      <c r="BK83" s="73"/>
      <c r="BL83" s="73"/>
      <c r="BM83" s="73"/>
      <c r="BN83" s="73"/>
      <c r="BO83" s="73"/>
      <c r="BP83" s="73"/>
      <c r="BQ83" s="73"/>
      <c r="BR83" s="73"/>
      <c r="BS83" s="73"/>
      <c r="BT83" s="73"/>
      <c r="BU83" s="73"/>
      <c r="BV83" s="73"/>
      <c r="BW83" s="73"/>
      <c r="BX83" s="73"/>
      <c r="BY83" s="73"/>
      <c r="BZ83" s="73"/>
      <c r="CA83" s="73"/>
      <c r="CB83" s="73"/>
      <c r="CC83" s="73"/>
      <c r="CD83" s="73"/>
      <c r="CE83" s="73"/>
      <c r="CF83" s="73"/>
      <c r="CG83" s="73"/>
      <c r="CH83" s="73"/>
      <c r="CI83" s="73"/>
      <c r="CJ83" s="73"/>
      <c r="CK83" s="73"/>
      <c r="CL83" s="73"/>
      <c r="CM83" s="73"/>
      <c r="CN83" s="73"/>
      <c r="CO83" s="73"/>
    </row>
    <row r="84" spans="1:93" s="60" customFormat="1" ht="15.95" customHeight="1">
      <c r="A84" s="18"/>
      <c r="H84" s="18"/>
      <c r="I84" s="18"/>
      <c r="J84" s="18"/>
      <c r="K84" s="18"/>
      <c r="L84" s="18"/>
      <c r="M84" s="18"/>
      <c r="N84" s="18"/>
      <c r="O84" s="18"/>
      <c r="P84" s="18"/>
      <c r="Q84" s="18"/>
      <c r="R84" s="18"/>
      <c r="S84" s="18"/>
      <c r="T84" s="18"/>
      <c r="U84" s="18"/>
      <c r="V84" s="18"/>
      <c r="W84" s="18"/>
      <c r="X84" s="18"/>
      <c r="Y84" s="18"/>
      <c r="Z84" s="18"/>
      <c r="AA84" s="18"/>
      <c r="AF84" s="291"/>
      <c r="AG84" s="291"/>
      <c r="AH84" s="291"/>
      <c r="AI84" s="291"/>
      <c r="AJ84" s="291"/>
      <c r="AK84" s="291"/>
      <c r="AL84" s="291"/>
      <c r="AM84" s="291"/>
      <c r="AN84" s="291"/>
      <c r="AO84" s="291"/>
      <c r="AP84" s="291"/>
      <c r="AQ84" s="291"/>
      <c r="AR84" s="291"/>
      <c r="AS84" s="291"/>
      <c r="AT84" s="291"/>
      <c r="AU84" s="291"/>
      <c r="AV84" s="291"/>
      <c r="AW84" s="291"/>
      <c r="AX84" s="291"/>
      <c r="AY84" s="291"/>
      <c r="AZ84" s="289"/>
      <c r="BA84" s="73"/>
      <c r="BB84" s="73"/>
      <c r="BC84" s="73"/>
      <c r="BD84" s="73"/>
      <c r="BE84" s="73"/>
      <c r="BF84" s="73"/>
      <c r="BG84" s="73"/>
      <c r="BH84" s="73"/>
      <c r="BI84" s="73"/>
      <c r="BJ84" s="73"/>
      <c r="BK84" s="73"/>
      <c r="BL84" s="73"/>
      <c r="BM84" s="73"/>
      <c r="BN84" s="73"/>
      <c r="BO84" s="73"/>
      <c r="BP84" s="73"/>
      <c r="BQ84" s="73"/>
      <c r="BR84" s="73"/>
      <c r="BS84" s="73"/>
      <c r="BT84" s="73"/>
      <c r="BU84" s="73"/>
      <c r="BV84" s="73"/>
      <c r="BW84" s="73"/>
      <c r="BX84" s="73"/>
      <c r="BY84" s="73"/>
      <c r="BZ84" s="73"/>
      <c r="CA84" s="73"/>
      <c r="CB84" s="73"/>
      <c r="CC84" s="73"/>
      <c r="CD84" s="73"/>
      <c r="CE84" s="73"/>
      <c r="CF84" s="73"/>
      <c r="CG84" s="73"/>
      <c r="CH84" s="73"/>
      <c r="CI84" s="73"/>
      <c r="CJ84" s="73"/>
      <c r="CK84" s="73"/>
      <c r="CL84" s="73"/>
      <c r="CM84" s="73"/>
      <c r="CN84" s="73"/>
      <c r="CO84" s="73"/>
    </row>
    <row r="85" spans="1:93" s="60" customFormat="1" ht="15.95" customHeight="1">
      <c r="H85" s="18"/>
      <c r="I85" s="18"/>
      <c r="J85" s="18"/>
      <c r="K85" s="18"/>
      <c r="L85" s="18"/>
      <c r="M85" s="18"/>
      <c r="N85" s="18"/>
      <c r="O85" s="18"/>
      <c r="P85" s="18"/>
      <c r="Q85" s="18"/>
      <c r="R85" s="18"/>
      <c r="S85" s="18"/>
      <c r="T85" s="18"/>
      <c r="U85" s="18"/>
      <c r="V85" s="18"/>
      <c r="W85" s="18"/>
      <c r="X85" s="18"/>
      <c r="Y85" s="18"/>
      <c r="Z85" s="18"/>
      <c r="AA85" s="18"/>
      <c r="AF85" s="291"/>
      <c r="AG85" s="291"/>
      <c r="AH85" s="291"/>
      <c r="AI85" s="291"/>
      <c r="AJ85" s="291"/>
      <c r="AK85" s="291"/>
      <c r="AL85" s="291"/>
      <c r="AM85" s="291"/>
      <c r="AN85" s="291"/>
      <c r="AO85" s="291"/>
      <c r="AP85" s="291"/>
      <c r="AQ85" s="291"/>
      <c r="AR85" s="291"/>
      <c r="AS85" s="291"/>
      <c r="AT85" s="291"/>
      <c r="AU85" s="291"/>
      <c r="AV85" s="291"/>
      <c r="AW85" s="291"/>
      <c r="AX85" s="291"/>
      <c r="AY85" s="291"/>
      <c r="AZ85" s="289"/>
      <c r="BA85" s="73"/>
      <c r="BB85" s="73"/>
      <c r="BC85" s="73"/>
      <c r="BD85" s="73"/>
      <c r="BE85" s="73"/>
      <c r="BF85" s="73"/>
      <c r="BG85" s="73"/>
      <c r="BH85" s="73"/>
      <c r="BI85" s="73"/>
      <c r="BJ85" s="73"/>
      <c r="BK85" s="73"/>
      <c r="BL85" s="73"/>
      <c r="BM85" s="73"/>
      <c r="BN85" s="73"/>
      <c r="BO85" s="73"/>
      <c r="BP85" s="73"/>
      <c r="BQ85" s="73"/>
      <c r="BR85" s="73"/>
      <c r="BS85" s="73"/>
      <c r="BT85" s="73"/>
      <c r="BU85" s="73"/>
      <c r="BV85" s="73"/>
      <c r="BW85" s="73"/>
      <c r="BX85" s="73"/>
      <c r="BY85" s="73"/>
      <c r="BZ85" s="73"/>
      <c r="CA85" s="73"/>
      <c r="CB85" s="73"/>
      <c r="CC85" s="73"/>
      <c r="CD85" s="73"/>
      <c r="CE85" s="73"/>
      <c r="CF85" s="73"/>
      <c r="CG85" s="73"/>
      <c r="CH85" s="73"/>
      <c r="CI85" s="73"/>
      <c r="CJ85" s="73"/>
      <c r="CK85" s="73"/>
      <c r="CL85" s="73"/>
      <c r="CM85" s="73"/>
      <c r="CN85" s="73"/>
      <c r="CO85" s="73"/>
    </row>
    <row r="86" spans="1:93" s="60" customFormat="1" ht="15.95" customHeight="1">
      <c r="H86" s="18"/>
      <c r="I86" s="18"/>
      <c r="J86" s="18"/>
      <c r="K86" s="18"/>
      <c r="L86" s="18"/>
      <c r="M86" s="18"/>
      <c r="N86" s="18"/>
      <c r="O86" s="18"/>
      <c r="P86" s="18"/>
      <c r="Q86" s="18"/>
      <c r="R86" s="18"/>
      <c r="S86" s="18"/>
      <c r="T86" s="18"/>
      <c r="U86" s="18"/>
      <c r="V86" s="18"/>
      <c r="W86" s="18"/>
      <c r="X86" s="18"/>
      <c r="Y86" s="18"/>
      <c r="Z86" s="18"/>
      <c r="AA86" s="18"/>
      <c r="AF86" s="291"/>
      <c r="AG86" s="291"/>
      <c r="AH86" s="291"/>
      <c r="AI86" s="291"/>
      <c r="AJ86" s="291"/>
      <c r="AK86" s="291"/>
      <c r="AL86" s="291"/>
      <c r="AM86" s="291"/>
      <c r="AN86" s="291"/>
      <c r="AO86" s="291"/>
      <c r="AP86" s="291"/>
      <c r="AQ86" s="291"/>
      <c r="AR86" s="291"/>
      <c r="AS86" s="291"/>
      <c r="AT86" s="291"/>
      <c r="AU86" s="291"/>
      <c r="AV86" s="291"/>
      <c r="AW86" s="291"/>
      <c r="AX86" s="291"/>
      <c r="AY86" s="291"/>
      <c r="AZ86" s="289"/>
      <c r="BA86" s="73"/>
      <c r="BB86" s="73"/>
      <c r="BC86" s="73"/>
      <c r="BD86" s="73"/>
      <c r="BE86" s="73"/>
      <c r="BF86" s="73"/>
      <c r="BG86" s="73"/>
      <c r="BH86" s="73"/>
      <c r="BI86" s="73"/>
      <c r="BJ86" s="73"/>
      <c r="BK86" s="73"/>
      <c r="BL86" s="73"/>
      <c r="BM86" s="73"/>
      <c r="BN86" s="73"/>
      <c r="BO86" s="73"/>
      <c r="BP86" s="73"/>
      <c r="BQ86" s="73"/>
      <c r="BR86" s="73"/>
      <c r="BS86" s="73"/>
      <c r="BT86" s="73"/>
      <c r="BU86" s="73"/>
      <c r="BV86" s="73"/>
      <c r="BW86" s="73"/>
      <c r="BX86" s="73"/>
      <c r="BY86" s="73"/>
      <c r="BZ86" s="73"/>
      <c r="CA86" s="73"/>
      <c r="CB86" s="73"/>
      <c r="CC86" s="73"/>
      <c r="CD86" s="73"/>
      <c r="CE86" s="73"/>
      <c r="CF86" s="73"/>
      <c r="CG86" s="73"/>
      <c r="CH86" s="73"/>
      <c r="CI86" s="73"/>
      <c r="CJ86" s="73"/>
      <c r="CK86" s="73"/>
      <c r="CL86" s="73"/>
      <c r="CM86" s="73"/>
      <c r="CN86" s="73"/>
      <c r="CO86" s="73"/>
    </row>
    <row r="87" spans="1:93" s="60" customFormat="1" ht="15.95" customHeight="1">
      <c r="H87" s="18"/>
      <c r="I87" s="18"/>
      <c r="J87" s="18"/>
      <c r="K87" s="18"/>
      <c r="L87" s="18"/>
      <c r="M87" s="18"/>
      <c r="N87" s="18"/>
      <c r="O87" s="18"/>
      <c r="P87" s="18"/>
      <c r="Q87" s="18"/>
      <c r="R87" s="18"/>
      <c r="S87" s="18"/>
      <c r="T87" s="18"/>
      <c r="U87" s="18"/>
      <c r="V87" s="18"/>
      <c r="W87" s="18"/>
      <c r="X87" s="18"/>
      <c r="Y87" s="18"/>
      <c r="Z87" s="18"/>
      <c r="AA87" s="18"/>
      <c r="AD87" s="77"/>
      <c r="AF87" s="291"/>
      <c r="AG87" s="291"/>
      <c r="AH87" s="291"/>
      <c r="AI87" s="291"/>
      <c r="AJ87" s="291"/>
      <c r="AK87" s="291"/>
      <c r="AL87" s="291"/>
      <c r="AM87" s="291"/>
      <c r="AN87" s="291"/>
      <c r="AO87" s="291"/>
      <c r="AP87" s="291"/>
      <c r="AQ87" s="291"/>
      <c r="AR87" s="291"/>
      <c r="AS87" s="291"/>
      <c r="AT87" s="291"/>
      <c r="AU87" s="291"/>
      <c r="AV87" s="291"/>
      <c r="AW87" s="291"/>
      <c r="AX87" s="291"/>
      <c r="AY87" s="291"/>
      <c r="AZ87" s="289"/>
      <c r="BA87" s="73"/>
      <c r="BB87" s="73"/>
      <c r="BC87" s="73"/>
      <c r="BD87" s="73"/>
      <c r="BE87" s="73"/>
      <c r="BF87" s="73"/>
      <c r="BG87" s="73"/>
      <c r="BH87" s="73"/>
      <c r="BI87" s="73"/>
      <c r="BJ87" s="73"/>
      <c r="BK87" s="73"/>
      <c r="BL87" s="73"/>
      <c r="BM87" s="73"/>
      <c r="BN87" s="73"/>
      <c r="BO87" s="73"/>
      <c r="BP87" s="73"/>
      <c r="BQ87" s="73"/>
      <c r="BR87" s="73"/>
      <c r="BS87" s="73"/>
      <c r="BT87" s="73"/>
      <c r="BU87" s="73"/>
      <c r="BV87" s="73"/>
      <c r="BW87" s="73"/>
      <c r="BX87" s="73"/>
      <c r="BY87" s="73"/>
      <c r="BZ87" s="73"/>
      <c r="CA87" s="73"/>
      <c r="CB87" s="73"/>
      <c r="CC87" s="73"/>
      <c r="CD87" s="73"/>
      <c r="CE87" s="73"/>
      <c r="CF87" s="73"/>
      <c r="CG87" s="73"/>
      <c r="CH87" s="73"/>
      <c r="CI87" s="73"/>
      <c r="CJ87" s="73"/>
      <c r="CK87" s="73"/>
      <c r="CL87" s="73"/>
      <c r="CM87" s="73"/>
      <c r="CN87" s="73"/>
      <c r="CO87" s="73"/>
    </row>
    <row r="88" spans="1:93" s="60" customFormat="1" ht="15.95" customHeight="1">
      <c r="AF88" s="291"/>
      <c r="AG88" s="291"/>
      <c r="AH88" s="291"/>
      <c r="AI88" s="291"/>
      <c r="AJ88" s="291"/>
      <c r="AK88" s="291"/>
      <c r="AL88" s="291"/>
      <c r="AM88" s="291"/>
      <c r="AN88" s="291"/>
      <c r="AO88" s="291"/>
      <c r="AP88" s="291"/>
      <c r="AQ88" s="291"/>
      <c r="AR88" s="291"/>
      <c r="AS88" s="291"/>
      <c r="AT88" s="291"/>
      <c r="AU88" s="291"/>
      <c r="AV88" s="291"/>
      <c r="AW88" s="291"/>
      <c r="AX88" s="291"/>
      <c r="AY88" s="291"/>
      <c r="AZ88" s="289"/>
      <c r="BA88" s="73"/>
      <c r="BB88" s="73"/>
      <c r="BC88" s="73"/>
      <c r="BD88" s="73"/>
      <c r="BE88" s="73"/>
      <c r="BF88" s="73"/>
      <c r="BG88" s="73"/>
      <c r="BH88" s="73"/>
      <c r="BI88" s="73"/>
      <c r="BJ88" s="73"/>
      <c r="BK88" s="73"/>
      <c r="BL88" s="73"/>
      <c r="BM88" s="73"/>
      <c r="BN88" s="73"/>
      <c r="BO88" s="73"/>
      <c r="BP88" s="73"/>
      <c r="BQ88" s="73"/>
      <c r="BR88" s="73"/>
      <c r="BS88" s="73"/>
      <c r="BT88" s="73"/>
      <c r="BU88" s="73"/>
      <c r="BV88" s="73"/>
      <c r="BW88" s="73"/>
      <c r="BX88" s="73"/>
      <c r="BY88" s="73"/>
      <c r="BZ88" s="73"/>
      <c r="CA88" s="73"/>
      <c r="CB88" s="73"/>
      <c r="CC88" s="73"/>
      <c r="CD88" s="73"/>
      <c r="CE88" s="73"/>
      <c r="CF88" s="73"/>
      <c r="CG88" s="73"/>
      <c r="CH88" s="73"/>
      <c r="CI88" s="73"/>
      <c r="CJ88" s="73"/>
      <c r="CK88" s="73"/>
      <c r="CL88" s="73"/>
      <c r="CM88" s="73"/>
      <c r="CN88" s="73"/>
      <c r="CO88" s="73"/>
    </row>
    <row r="89" spans="1:93" s="60" customFormat="1" ht="15.95" customHeight="1">
      <c r="AF89" s="291"/>
      <c r="AG89" s="291"/>
      <c r="AH89" s="291"/>
      <c r="AI89" s="291"/>
      <c r="AJ89" s="291"/>
      <c r="AK89" s="291"/>
      <c r="AL89" s="291"/>
      <c r="AM89" s="291"/>
      <c r="AN89" s="291"/>
      <c r="AO89" s="291"/>
      <c r="AP89" s="291"/>
      <c r="AQ89" s="291"/>
      <c r="AR89" s="291"/>
      <c r="AS89" s="291"/>
      <c r="AT89" s="291"/>
      <c r="AU89" s="291"/>
      <c r="AV89" s="291"/>
      <c r="AW89" s="291"/>
      <c r="AX89" s="291"/>
      <c r="AY89" s="291"/>
      <c r="AZ89" s="289"/>
      <c r="BA89" s="73"/>
      <c r="BB89" s="73"/>
      <c r="BC89" s="73"/>
      <c r="BD89" s="73"/>
      <c r="BE89" s="73"/>
      <c r="BF89" s="73"/>
      <c r="BG89" s="73"/>
      <c r="BH89" s="73"/>
      <c r="BI89" s="73"/>
      <c r="BJ89" s="73"/>
      <c r="BK89" s="73"/>
      <c r="BL89" s="73"/>
      <c r="BM89" s="73"/>
      <c r="BN89" s="73"/>
      <c r="BO89" s="73"/>
      <c r="BP89" s="73"/>
      <c r="BQ89" s="73"/>
      <c r="BR89" s="73"/>
      <c r="BS89" s="73"/>
      <c r="BT89" s="73"/>
      <c r="BU89" s="73"/>
      <c r="BV89" s="73"/>
      <c r="BW89" s="73"/>
      <c r="BX89" s="73"/>
      <c r="BY89" s="73"/>
      <c r="BZ89" s="73"/>
      <c r="CA89" s="73"/>
      <c r="CB89" s="73"/>
      <c r="CC89" s="73"/>
      <c r="CD89" s="73"/>
      <c r="CE89" s="73"/>
      <c r="CF89" s="73"/>
      <c r="CG89" s="73"/>
      <c r="CH89" s="73"/>
      <c r="CI89" s="73"/>
      <c r="CJ89" s="73"/>
      <c r="CK89" s="73"/>
      <c r="CL89" s="73"/>
      <c r="CM89" s="73"/>
      <c r="CN89" s="73"/>
      <c r="CO89" s="73"/>
    </row>
    <row r="90" spans="1:93" s="60" customFormat="1" ht="15.95" customHeight="1">
      <c r="AF90" s="291"/>
      <c r="AG90" s="291"/>
      <c r="AH90" s="291"/>
      <c r="AI90" s="291"/>
      <c r="AJ90" s="291"/>
      <c r="AK90" s="291"/>
      <c r="AL90" s="291"/>
      <c r="AM90" s="291"/>
      <c r="AN90" s="291"/>
      <c r="AO90" s="291"/>
      <c r="AP90" s="291"/>
      <c r="AQ90" s="291"/>
      <c r="AR90" s="291"/>
      <c r="AS90" s="291"/>
      <c r="AT90" s="291"/>
      <c r="AU90" s="291"/>
      <c r="AV90" s="291"/>
      <c r="AW90" s="291"/>
      <c r="AX90" s="291"/>
      <c r="AY90" s="291"/>
      <c r="AZ90" s="289"/>
      <c r="BA90" s="73"/>
      <c r="BB90" s="73"/>
      <c r="BC90" s="73"/>
      <c r="BD90" s="73"/>
      <c r="BE90" s="73"/>
      <c r="BF90" s="73"/>
      <c r="BG90" s="73"/>
      <c r="BH90" s="73"/>
      <c r="BI90" s="73"/>
      <c r="BJ90" s="73"/>
      <c r="BK90" s="73"/>
      <c r="BL90" s="73"/>
      <c r="BM90" s="73"/>
      <c r="BN90" s="73"/>
      <c r="BO90" s="73"/>
      <c r="BP90" s="73"/>
      <c r="BQ90" s="73"/>
      <c r="BR90" s="73"/>
      <c r="BS90" s="73"/>
      <c r="BT90" s="73"/>
      <c r="BU90" s="73"/>
      <c r="BV90" s="73"/>
      <c r="BW90" s="73"/>
      <c r="BX90" s="73"/>
      <c r="BY90" s="73"/>
      <c r="BZ90" s="73"/>
      <c r="CA90" s="73"/>
      <c r="CB90" s="73"/>
      <c r="CC90" s="73"/>
      <c r="CD90" s="73"/>
      <c r="CE90" s="73"/>
      <c r="CF90" s="73"/>
      <c r="CG90" s="73"/>
      <c r="CH90" s="73"/>
      <c r="CI90" s="73"/>
      <c r="CJ90" s="73"/>
      <c r="CK90" s="73"/>
      <c r="CL90" s="73"/>
      <c r="CM90" s="73"/>
      <c r="CN90" s="73"/>
      <c r="CO90" s="73"/>
    </row>
    <row r="91" spans="1:93" s="60" customFormat="1" ht="15.95" customHeight="1">
      <c r="A91" s="18"/>
      <c r="H91" s="18"/>
      <c r="I91" s="18"/>
      <c r="J91" s="18"/>
      <c r="K91" s="18"/>
      <c r="L91" s="18"/>
      <c r="M91" s="18"/>
      <c r="N91" s="18"/>
      <c r="O91" s="18"/>
      <c r="P91" s="18"/>
      <c r="Q91" s="18"/>
      <c r="R91" s="18"/>
      <c r="S91" s="18"/>
      <c r="T91" s="18"/>
      <c r="U91" s="18"/>
      <c r="V91" s="18"/>
      <c r="W91" s="18"/>
      <c r="X91" s="18"/>
      <c r="Y91" s="18"/>
      <c r="Z91" s="18"/>
      <c r="AA91" s="18"/>
      <c r="AF91" s="291"/>
      <c r="AG91" s="291"/>
      <c r="AH91" s="291"/>
      <c r="AI91" s="291"/>
      <c r="AJ91" s="291"/>
      <c r="AK91" s="291"/>
      <c r="AL91" s="291"/>
      <c r="AM91" s="291"/>
      <c r="AN91" s="291"/>
      <c r="AO91" s="291"/>
      <c r="AP91" s="291"/>
      <c r="AQ91" s="291"/>
      <c r="AR91" s="291"/>
      <c r="AS91" s="291"/>
      <c r="AT91" s="291"/>
      <c r="AU91" s="291"/>
      <c r="AV91" s="291"/>
      <c r="AW91" s="291"/>
      <c r="AX91" s="291"/>
      <c r="AY91" s="291"/>
      <c r="AZ91" s="289"/>
      <c r="BA91" s="73"/>
      <c r="BB91" s="73"/>
      <c r="BC91" s="73"/>
      <c r="BD91" s="73"/>
      <c r="BE91" s="73"/>
      <c r="BF91" s="73"/>
      <c r="BG91" s="73"/>
      <c r="BH91" s="73"/>
      <c r="BI91" s="73"/>
      <c r="BJ91" s="73"/>
      <c r="BK91" s="73"/>
      <c r="BL91" s="73"/>
      <c r="BM91" s="73"/>
      <c r="BN91" s="73"/>
      <c r="BO91" s="73"/>
      <c r="BP91" s="73"/>
      <c r="BQ91" s="73"/>
      <c r="BR91" s="73"/>
      <c r="BS91" s="73"/>
      <c r="BT91" s="73"/>
      <c r="BU91" s="73"/>
      <c r="BV91" s="73"/>
      <c r="BW91" s="73"/>
      <c r="BX91" s="73"/>
      <c r="BY91" s="73"/>
      <c r="BZ91" s="73"/>
      <c r="CA91" s="73"/>
      <c r="CB91" s="73"/>
      <c r="CC91" s="73"/>
      <c r="CD91" s="73"/>
      <c r="CE91" s="73"/>
      <c r="CF91" s="73"/>
      <c r="CG91" s="73"/>
      <c r="CH91" s="73"/>
      <c r="CI91" s="73"/>
      <c r="CJ91" s="73"/>
      <c r="CK91" s="73"/>
      <c r="CL91" s="73"/>
      <c r="CM91" s="73"/>
      <c r="CN91" s="73"/>
      <c r="CO91" s="73"/>
    </row>
    <row r="92" spans="1:93" s="60" customFormat="1" ht="15.95" customHeight="1">
      <c r="H92" s="18"/>
      <c r="I92" s="18"/>
      <c r="J92" s="18"/>
      <c r="K92" s="18"/>
      <c r="L92" s="18"/>
      <c r="M92" s="18"/>
      <c r="N92" s="18"/>
      <c r="O92" s="18"/>
      <c r="P92" s="18"/>
      <c r="Q92" s="18"/>
      <c r="R92" s="18"/>
      <c r="S92" s="18"/>
      <c r="T92" s="18"/>
      <c r="U92" s="18"/>
      <c r="V92" s="18"/>
      <c r="W92" s="18"/>
      <c r="X92" s="18"/>
      <c r="Y92" s="18"/>
      <c r="Z92" s="18"/>
      <c r="AA92" s="18"/>
      <c r="AF92" s="291"/>
      <c r="AG92" s="291"/>
      <c r="AH92" s="291"/>
      <c r="AI92" s="291"/>
      <c r="AJ92" s="291"/>
      <c r="AK92" s="291"/>
      <c r="AL92" s="291"/>
      <c r="AM92" s="291"/>
      <c r="AN92" s="291"/>
      <c r="AO92" s="291"/>
      <c r="AP92" s="291"/>
      <c r="AQ92" s="291"/>
      <c r="AR92" s="291"/>
      <c r="AS92" s="291"/>
      <c r="AT92" s="291"/>
      <c r="AU92" s="291"/>
      <c r="AV92" s="291"/>
      <c r="AW92" s="291"/>
      <c r="AX92" s="291"/>
      <c r="AY92" s="291"/>
      <c r="AZ92" s="289"/>
      <c r="BA92" s="73"/>
      <c r="BB92" s="73"/>
      <c r="BC92" s="73"/>
      <c r="BD92" s="73"/>
      <c r="BE92" s="73"/>
      <c r="BF92" s="73"/>
      <c r="BG92" s="73"/>
      <c r="BH92" s="73"/>
      <c r="BI92" s="73"/>
      <c r="BJ92" s="73"/>
      <c r="BK92" s="73"/>
      <c r="BL92" s="73"/>
      <c r="BM92" s="73"/>
      <c r="BN92" s="73"/>
      <c r="BO92" s="73"/>
      <c r="BP92" s="73"/>
      <c r="BQ92" s="73"/>
      <c r="BR92" s="73"/>
      <c r="BS92" s="73"/>
      <c r="BT92" s="73"/>
      <c r="BU92" s="73"/>
      <c r="BV92" s="73"/>
      <c r="BW92" s="73"/>
      <c r="BX92" s="73"/>
      <c r="BY92" s="73"/>
      <c r="BZ92" s="73"/>
      <c r="CA92" s="73"/>
      <c r="CB92" s="73"/>
      <c r="CC92" s="73"/>
      <c r="CD92" s="73"/>
      <c r="CE92" s="73"/>
      <c r="CF92" s="73"/>
      <c r="CG92" s="73"/>
      <c r="CH92" s="73"/>
      <c r="CI92" s="73"/>
      <c r="CJ92" s="73"/>
      <c r="CK92" s="73"/>
      <c r="CL92" s="73"/>
      <c r="CM92" s="73"/>
      <c r="CN92" s="73"/>
      <c r="CO92" s="73"/>
    </row>
    <row r="93" spans="1:93" s="60" customFormat="1" ht="15.95" customHeight="1">
      <c r="H93" s="18"/>
      <c r="I93" s="18"/>
      <c r="J93" s="18"/>
      <c r="K93" s="18"/>
      <c r="L93" s="18"/>
      <c r="M93" s="18"/>
      <c r="N93" s="18"/>
      <c r="O93" s="18"/>
      <c r="P93" s="18"/>
      <c r="Q93" s="18"/>
      <c r="R93" s="18"/>
      <c r="S93" s="18"/>
      <c r="T93" s="18"/>
      <c r="U93" s="18"/>
      <c r="V93" s="18"/>
      <c r="W93" s="18"/>
      <c r="X93" s="18"/>
      <c r="Y93" s="18"/>
      <c r="Z93" s="18"/>
      <c r="AA93" s="18"/>
      <c r="AF93" s="291"/>
      <c r="AG93" s="291"/>
      <c r="AH93" s="291"/>
      <c r="AI93" s="291"/>
      <c r="AJ93" s="291"/>
      <c r="AK93" s="291"/>
      <c r="AL93" s="291"/>
      <c r="AM93" s="291"/>
      <c r="AN93" s="291"/>
      <c r="AO93" s="291"/>
      <c r="AP93" s="291"/>
      <c r="AQ93" s="291"/>
      <c r="AR93" s="291"/>
      <c r="AS93" s="291"/>
      <c r="AT93" s="291"/>
      <c r="AU93" s="291"/>
      <c r="AV93" s="291"/>
      <c r="AW93" s="291"/>
      <c r="AX93" s="291"/>
      <c r="AY93" s="291"/>
      <c r="AZ93" s="289"/>
      <c r="BA93" s="73"/>
      <c r="BB93" s="73"/>
      <c r="BC93" s="73"/>
      <c r="BD93" s="73"/>
      <c r="BE93" s="73"/>
      <c r="BF93" s="73"/>
      <c r="BG93" s="73"/>
      <c r="BH93" s="73"/>
      <c r="BI93" s="73"/>
      <c r="BJ93" s="73"/>
      <c r="BK93" s="73"/>
      <c r="BL93" s="73"/>
      <c r="BM93" s="73"/>
      <c r="BN93" s="73"/>
      <c r="BO93" s="73"/>
      <c r="BP93" s="73"/>
      <c r="BQ93" s="73"/>
      <c r="BR93" s="73"/>
      <c r="BS93" s="73"/>
      <c r="BT93" s="73"/>
      <c r="BU93" s="73"/>
      <c r="BV93" s="73"/>
      <c r="BW93" s="73"/>
      <c r="BX93" s="73"/>
      <c r="BY93" s="73"/>
      <c r="BZ93" s="73"/>
      <c r="CA93" s="73"/>
      <c r="CB93" s="73"/>
      <c r="CC93" s="73"/>
      <c r="CD93" s="73"/>
      <c r="CE93" s="73"/>
      <c r="CF93" s="73"/>
      <c r="CG93" s="73"/>
      <c r="CH93" s="73"/>
      <c r="CI93" s="73"/>
      <c r="CJ93" s="73"/>
      <c r="CK93" s="73"/>
      <c r="CL93" s="73"/>
      <c r="CM93" s="73"/>
      <c r="CN93" s="73"/>
      <c r="CO93" s="73"/>
    </row>
    <row r="94" spans="1:93" s="60" customFormat="1" ht="15.95" customHeight="1">
      <c r="H94" s="18"/>
      <c r="I94" s="18"/>
      <c r="J94" s="18"/>
      <c r="K94" s="18"/>
      <c r="L94" s="18"/>
      <c r="M94" s="18"/>
      <c r="N94" s="18"/>
      <c r="O94" s="18"/>
      <c r="P94" s="18"/>
      <c r="Q94" s="18"/>
      <c r="R94" s="18"/>
      <c r="S94" s="18"/>
      <c r="T94" s="18"/>
      <c r="U94" s="18"/>
      <c r="V94" s="18"/>
      <c r="W94" s="18"/>
      <c r="X94" s="18"/>
      <c r="Y94" s="18"/>
      <c r="Z94" s="18"/>
      <c r="AA94" s="18"/>
      <c r="AD94" s="77"/>
      <c r="AF94" s="291"/>
      <c r="AG94" s="291"/>
      <c r="AH94" s="291"/>
      <c r="AI94" s="291"/>
      <c r="AJ94" s="291"/>
      <c r="AK94" s="291"/>
      <c r="AL94" s="291"/>
      <c r="AM94" s="291"/>
      <c r="AN94" s="291"/>
      <c r="AO94" s="291"/>
      <c r="AP94" s="291"/>
      <c r="AQ94" s="291"/>
      <c r="AR94" s="291"/>
      <c r="AS94" s="291"/>
      <c r="AT94" s="291"/>
      <c r="AU94" s="291"/>
      <c r="AV94" s="291"/>
      <c r="AW94" s="291"/>
      <c r="AX94" s="291"/>
      <c r="AY94" s="291"/>
      <c r="AZ94" s="289"/>
      <c r="BA94" s="73"/>
      <c r="BB94" s="73"/>
      <c r="BC94" s="73"/>
      <c r="BD94" s="73"/>
      <c r="BE94" s="73"/>
      <c r="BF94" s="73"/>
      <c r="BG94" s="73"/>
      <c r="BH94" s="73"/>
      <c r="BI94" s="73"/>
      <c r="BJ94" s="73"/>
      <c r="BK94" s="73"/>
      <c r="BL94" s="73"/>
      <c r="BM94" s="73"/>
      <c r="BN94" s="73"/>
      <c r="BO94" s="73"/>
      <c r="BP94" s="73"/>
      <c r="BQ94" s="73"/>
      <c r="BR94" s="73"/>
      <c r="BS94" s="73"/>
      <c r="BT94" s="73"/>
      <c r="BU94" s="73"/>
      <c r="BV94" s="73"/>
      <c r="BW94" s="73"/>
      <c r="BX94" s="73"/>
      <c r="BY94" s="73"/>
      <c r="BZ94" s="73"/>
      <c r="CA94" s="73"/>
      <c r="CB94" s="73"/>
      <c r="CC94" s="73"/>
      <c r="CD94" s="73"/>
      <c r="CE94" s="73"/>
      <c r="CF94" s="73"/>
      <c r="CG94" s="73"/>
      <c r="CH94" s="73"/>
      <c r="CI94" s="73"/>
      <c r="CJ94" s="73"/>
      <c r="CK94" s="73"/>
      <c r="CL94" s="73"/>
      <c r="CM94" s="73"/>
      <c r="CN94" s="73"/>
      <c r="CO94" s="73"/>
    </row>
    <row r="95" spans="1:93" s="60" customFormat="1" ht="15.95" customHeight="1">
      <c r="AF95" s="291"/>
      <c r="AG95" s="291"/>
      <c r="AH95" s="291"/>
      <c r="AI95" s="291"/>
      <c r="AJ95" s="291"/>
      <c r="AK95" s="291"/>
      <c r="AL95" s="291"/>
      <c r="AM95" s="291"/>
      <c r="AN95" s="291"/>
      <c r="AO95" s="291"/>
      <c r="AP95" s="291"/>
      <c r="AQ95" s="291"/>
      <c r="AR95" s="291"/>
      <c r="AS95" s="291"/>
      <c r="AT95" s="291"/>
      <c r="AU95" s="291"/>
      <c r="AV95" s="291"/>
      <c r="AW95" s="291"/>
      <c r="AX95" s="291"/>
      <c r="AY95" s="291"/>
      <c r="AZ95" s="289"/>
      <c r="BA95" s="73"/>
      <c r="BB95" s="73"/>
      <c r="BC95" s="73"/>
      <c r="BD95" s="73"/>
      <c r="BE95" s="73"/>
      <c r="BF95" s="73"/>
      <c r="BG95" s="73"/>
      <c r="BH95" s="73"/>
      <c r="BI95" s="73"/>
      <c r="BJ95" s="73"/>
      <c r="BK95" s="73"/>
      <c r="BL95" s="73"/>
      <c r="BM95" s="73"/>
      <c r="BN95" s="73"/>
      <c r="BO95" s="73"/>
      <c r="BP95" s="73"/>
      <c r="BQ95" s="73"/>
      <c r="BR95" s="73"/>
      <c r="BS95" s="73"/>
      <c r="BT95" s="73"/>
      <c r="BU95" s="73"/>
      <c r="BV95" s="73"/>
      <c r="BW95" s="73"/>
      <c r="BX95" s="73"/>
      <c r="BY95" s="73"/>
      <c r="BZ95" s="73"/>
      <c r="CA95" s="73"/>
      <c r="CB95" s="73"/>
      <c r="CC95" s="73"/>
      <c r="CD95" s="73"/>
      <c r="CE95" s="73"/>
      <c r="CF95" s="73"/>
      <c r="CG95" s="73"/>
      <c r="CH95" s="73"/>
      <c r="CI95" s="73"/>
      <c r="CJ95" s="73"/>
      <c r="CK95" s="73"/>
      <c r="CL95" s="73"/>
      <c r="CM95" s="73"/>
      <c r="CN95" s="73"/>
      <c r="CO95" s="73"/>
    </row>
    <row r="96" spans="1:93" s="60" customFormat="1" ht="15.95" customHeight="1">
      <c r="AF96" s="291"/>
      <c r="AG96" s="291"/>
      <c r="AH96" s="291"/>
      <c r="AI96" s="291"/>
      <c r="AJ96" s="291"/>
      <c r="AK96" s="291"/>
      <c r="AL96" s="291"/>
      <c r="AM96" s="291"/>
      <c r="AN96" s="291"/>
      <c r="AO96" s="291"/>
      <c r="AP96" s="291"/>
      <c r="AQ96" s="291"/>
      <c r="AR96" s="291"/>
      <c r="AS96" s="291"/>
      <c r="AT96" s="291"/>
      <c r="AU96" s="291"/>
      <c r="AV96" s="291"/>
      <c r="AW96" s="291"/>
      <c r="AX96" s="291"/>
      <c r="AY96" s="291"/>
      <c r="AZ96" s="289"/>
      <c r="BA96" s="73"/>
      <c r="BB96" s="73"/>
      <c r="BC96" s="73"/>
      <c r="BD96" s="73"/>
      <c r="BE96" s="73"/>
      <c r="BF96" s="73"/>
      <c r="BG96" s="73"/>
      <c r="BH96" s="73"/>
      <c r="BI96" s="73"/>
      <c r="BJ96" s="73"/>
      <c r="BK96" s="73"/>
      <c r="BL96" s="73"/>
      <c r="BM96" s="73"/>
      <c r="BN96" s="73"/>
      <c r="BO96" s="73"/>
      <c r="BP96" s="73"/>
      <c r="BQ96" s="73"/>
      <c r="BR96" s="73"/>
      <c r="BS96" s="73"/>
      <c r="BT96" s="73"/>
      <c r="BU96" s="73"/>
      <c r="BV96" s="73"/>
      <c r="BW96" s="73"/>
      <c r="BX96" s="73"/>
      <c r="BY96" s="73"/>
      <c r="BZ96" s="73"/>
      <c r="CA96" s="73"/>
      <c r="CB96" s="73"/>
      <c r="CC96" s="73"/>
      <c r="CD96" s="73"/>
      <c r="CE96" s="73"/>
      <c r="CF96" s="73"/>
      <c r="CG96" s="73"/>
      <c r="CH96" s="73"/>
      <c r="CI96" s="73"/>
      <c r="CJ96" s="73"/>
      <c r="CK96" s="73"/>
      <c r="CL96" s="73"/>
      <c r="CM96" s="73"/>
      <c r="CN96" s="73"/>
      <c r="CO96" s="73"/>
    </row>
    <row r="97" spans="1:93" s="60" customFormat="1" ht="15.95" customHeight="1">
      <c r="AF97" s="291"/>
      <c r="AG97" s="291"/>
      <c r="AH97" s="291"/>
      <c r="AI97" s="291"/>
      <c r="AJ97" s="291"/>
      <c r="AK97" s="291"/>
      <c r="AL97" s="291"/>
      <c r="AM97" s="291"/>
      <c r="AN97" s="291"/>
      <c r="AO97" s="291"/>
      <c r="AP97" s="291"/>
      <c r="AQ97" s="291"/>
      <c r="AR97" s="291"/>
      <c r="AS97" s="291"/>
      <c r="AT97" s="291"/>
      <c r="AU97" s="291"/>
      <c r="AV97" s="291"/>
      <c r="AW97" s="291"/>
      <c r="AX97" s="291"/>
      <c r="AY97" s="291"/>
      <c r="AZ97" s="289"/>
      <c r="BA97" s="73"/>
      <c r="BB97" s="73"/>
      <c r="BC97" s="73"/>
      <c r="BD97" s="73"/>
      <c r="BE97" s="73"/>
      <c r="BF97" s="73"/>
      <c r="BG97" s="73"/>
      <c r="BH97" s="73"/>
      <c r="BI97" s="73"/>
      <c r="BJ97" s="73"/>
      <c r="BK97" s="73"/>
      <c r="BL97" s="73"/>
      <c r="BM97" s="73"/>
      <c r="BN97" s="73"/>
      <c r="BO97" s="73"/>
      <c r="BP97" s="73"/>
      <c r="BQ97" s="73"/>
      <c r="BR97" s="73"/>
      <c r="BS97" s="73"/>
      <c r="BT97" s="73"/>
      <c r="BU97" s="73"/>
      <c r="BV97" s="73"/>
      <c r="BW97" s="73"/>
      <c r="BX97" s="73"/>
      <c r="BY97" s="73"/>
      <c r="BZ97" s="73"/>
      <c r="CA97" s="73"/>
      <c r="CB97" s="73"/>
      <c r="CC97" s="73"/>
      <c r="CD97" s="73"/>
      <c r="CE97" s="73"/>
      <c r="CF97" s="73"/>
      <c r="CG97" s="73"/>
      <c r="CH97" s="73"/>
      <c r="CI97" s="73"/>
      <c r="CJ97" s="73"/>
      <c r="CK97" s="73"/>
      <c r="CL97" s="73"/>
      <c r="CM97" s="73"/>
      <c r="CN97" s="73"/>
      <c r="CO97" s="73"/>
    </row>
    <row r="98" spans="1:93" s="60" customFormat="1" ht="15.95" customHeight="1">
      <c r="A98" s="18"/>
      <c r="H98" s="18"/>
      <c r="I98" s="18"/>
      <c r="J98" s="18"/>
      <c r="K98" s="18"/>
      <c r="L98" s="18"/>
      <c r="M98" s="18"/>
      <c r="N98" s="18"/>
      <c r="O98" s="18"/>
      <c r="P98" s="18"/>
      <c r="Q98" s="18"/>
      <c r="R98" s="18"/>
      <c r="S98" s="18"/>
      <c r="T98" s="18"/>
      <c r="U98" s="18"/>
      <c r="V98" s="18"/>
      <c r="W98" s="18"/>
      <c r="X98" s="18"/>
      <c r="Y98" s="18"/>
      <c r="Z98" s="18"/>
      <c r="AA98" s="18"/>
      <c r="AF98" s="291"/>
      <c r="AG98" s="291"/>
      <c r="AH98" s="291"/>
      <c r="AI98" s="291"/>
      <c r="AJ98" s="291"/>
      <c r="AK98" s="291"/>
      <c r="AL98" s="291"/>
      <c r="AM98" s="291"/>
      <c r="AN98" s="291"/>
      <c r="AO98" s="291"/>
      <c r="AP98" s="291"/>
      <c r="AQ98" s="291"/>
      <c r="AR98" s="291"/>
      <c r="AS98" s="291"/>
      <c r="AT98" s="291"/>
      <c r="AU98" s="291"/>
      <c r="AV98" s="291"/>
      <c r="AW98" s="291"/>
      <c r="AX98" s="291"/>
      <c r="AY98" s="291"/>
      <c r="AZ98" s="289"/>
      <c r="BA98" s="73"/>
      <c r="BB98" s="73"/>
      <c r="BC98" s="73"/>
      <c r="BD98" s="73"/>
      <c r="BE98" s="73"/>
      <c r="BF98" s="73"/>
      <c r="BG98" s="73"/>
      <c r="BH98" s="73"/>
      <c r="BI98" s="73"/>
      <c r="BJ98" s="73"/>
      <c r="BK98" s="73"/>
      <c r="BL98" s="73"/>
      <c r="BM98" s="73"/>
      <c r="BN98" s="73"/>
      <c r="BO98" s="73"/>
      <c r="BP98" s="73"/>
      <c r="BQ98" s="73"/>
      <c r="BR98" s="73"/>
      <c r="BS98" s="73"/>
      <c r="BT98" s="73"/>
      <c r="BU98" s="73"/>
      <c r="BV98" s="73"/>
      <c r="BW98" s="73"/>
      <c r="BX98" s="73"/>
      <c r="BY98" s="73"/>
      <c r="BZ98" s="73"/>
      <c r="CA98" s="73"/>
      <c r="CB98" s="73"/>
      <c r="CC98" s="73"/>
      <c r="CD98" s="73"/>
      <c r="CE98" s="73"/>
      <c r="CF98" s="73"/>
      <c r="CG98" s="73"/>
      <c r="CH98" s="73"/>
      <c r="CI98" s="73"/>
      <c r="CJ98" s="73"/>
      <c r="CK98" s="73"/>
      <c r="CL98" s="73"/>
      <c r="CM98" s="73"/>
      <c r="CN98" s="73"/>
      <c r="CO98" s="73"/>
    </row>
    <row r="99" spans="1:93" s="60" customFormat="1" ht="15.95" customHeight="1">
      <c r="H99" s="18"/>
      <c r="I99" s="18"/>
      <c r="J99" s="18"/>
      <c r="K99" s="18"/>
      <c r="L99" s="18"/>
      <c r="M99" s="18"/>
      <c r="N99" s="18"/>
      <c r="O99" s="18"/>
      <c r="P99" s="18"/>
      <c r="Q99" s="18"/>
      <c r="R99" s="18"/>
      <c r="S99" s="18"/>
      <c r="T99" s="18"/>
      <c r="U99" s="18"/>
      <c r="V99" s="18"/>
      <c r="W99" s="18"/>
      <c r="X99" s="18"/>
      <c r="Y99" s="18"/>
      <c r="Z99" s="18"/>
      <c r="AA99" s="18"/>
      <c r="AF99" s="291"/>
      <c r="AG99" s="291"/>
      <c r="AH99" s="291"/>
      <c r="AI99" s="291"/>
      <c r="AJ99" s="291"/>
      <c r="AK99" s="291"/>
      <c r="AL99" s="291"/>
      <c r="AM99" s="291"/>
      <c r="AN99" s="291"/>
      <c r="AO99" s="291"/>
      <c r="AP99" s="291"/>
      <c r="AQ99" s="291"/>
      <c r="AR99" s="291"/>
      <c r="AS99" s="291"/>
      <c r="AT99" s="291"/>
      <c r="AU99" s="291"/>
      <c r="AV99" s="291"/>
      <c r="AW99" s="291"/>
      <c r="AX99" s="291"/>
      <c r="AY99" s="291"/>
      <c r="AZ99" s="289"/>
      <c r="BA99" s="73"/>
      <c r="BB99" s="73"/>
      <c r="BC99" s="73"/>
      <c r="BD99" s="73"/>
      <c r="BE99" s="73"/>
      <c r="BF99" s="73"/>
      <c r="BG99" s="73"/>
      <c r="BH99" s="73"/>
      <c r="BI99" s="73"/>
      <c r="BJ99" s="73"/>
      <c r="BK99" s="73"/>
      <c r="BL99" s="73"/>
      <c r="BM99" s="73"/>
      <c r="BN99" s="73"/>
      <c r="BO99" s="73"/>
      <c r="BP99" s="73"/>
      <c r="BQ99" s="73"/>
      <c r="BR99" s="73"/>
      <c r="BS99" s="73"/>
      <c r="BT99" s="73"/>
      <c r="BU99" s="73"/>
      <c r="BV99" s="73"/>
      <c r="BW99" s="73"/>
      <c r="BX99" s="73"/>
      <c r="BY99" s="73"/>
      <c r="BZ99" s="73"/>
      <c r="CA99" s="73"/>
      <c r="CB99" s="73"/>
      <c r="CC99" s="73"/>
      <c r="CD99" s="73"/>
      <c r="CE99" s="73"/>
      <c r="CF99" s="73"/>
      <c r="CG99" s="73"/>
      <c r="CH99" s="73"/>
      <c r="CI99" s="73"/>
      <c r="CJ99" s="73"/>
      <c r="CK99" s="73"/>
      <c r="CL99" s="73"/>
      <c r="CM99" s="73"/>
      <c r="CN99" s="73"/>
      <c r="CO99" s="73"/>
    </row>
    <row r="100" spans="1:93" s="60" customFormat="1" ht="15.95" customHeight="1">
      <c r="H100" s="18"/>
      <c r="I100" s="18"/>
      <c r="J100" s="18"/>
      <c r="K100" s="18"/>
      <c r="L100" s="18"/>
      <c r="M100" s="18"/>
      <c r="N100" s="18"/>
      <c r="O100" s="18"/>
      <c r="P100" s="18"/>
      <c r="Q100" s="18"/>
      <c r="R100" s="18"/>
      <c r="S100" s="18"/>
      <c r="T100" s="18"/>
      <c r="U100" s="18"/>
      <c r="V100" s="18"/>
      <c r="W100" s="18"/>
      <c r="X100" s="18"/>
      <c r="Y100" s="18"/>
      <c r="Z100" s="18"/>
      <c r="AA100" s="18"/>
      <c r="AF100" s="291"/>
      <c r="AG100" s="291"/>
      <c r="AH100" s="291"/>
      <c r="AI100" s="291"/>
      <c r="AJ100" s="291"/>
      <c r="AK100" s="291"/>
      <c r="AL100" s="291"/>
      <c r="AM100" s="291"/>
      <c r="AN100" s="291"/>
      <c r="AO100" s="291"/>
      <c r="AP100" s="291"/>
      <c r="AQ100" s="291"/>
      <c r="AR100" s="291"/>
      <c r="AS100" s="291"/>
      <c r="AT100" s="291"/>
      <c r="AU100" s="291"/>
      <c r="AV100" s="291"/>
      <c r="AW100" s="291"/>
      <c r="AX100" s="291"/>
      <c r="AY100" s="291"/>
      <c r="AZ100" s="289"/>
      <c r="BA100" s="73"/>
      <c r="BB100" s="73"/>
      <c r="BC100" s="73"/>
      <c r="BD100" s="73"/>
      <c r="BE100" s="73"/>
      <c r="BF100" s="73"/>
      <c r="BG100" s="73"/>
      <c r="BH100" s="73"/>
      <c r="BI100" s="73"/>
      <c r="BJ100" s="73"/>
      <c r="BK100" s="73"/>
      <c r="BL100" s="73"/>
      <c r="BM100" s="73"/>
      <c r="BN100" s="73"/>
      <c r="BO100" s="73"/>
      <c r="BP100" s="73"/>
      <c r="BQ100" s="73"/>
      <c r="BR100" s="73"/>
      <c r="BS100" s="73"/>
      <c r="BT100" s="73"/>
      <c r="BU100" s="73"/>
      <c r="BV100" s="73"/>
      <c r="BW100" s="73"/>
      <c r="BX100" s="73"/>
      <c r="BY100" s="73"/>
      <c r="BZ100" s="73"/>
      <c r="CA100" s="73"/>
      <c r="CB100" s="73"/>
      <c r="CC100" s="73"/>
      <c r="CD100" s="73"/>
      <c r="CE100" s="73"/>
      <c r="CF100" s="73"/>
      <c r="CG100" s="73"/>
      <c r="CH100" s="73"/>
      <c r="CI100" s="73"/>
      <c r="CJ100" s="73"/>
      <c r="CK100" s="73"/>
      <c r="CL100" s="73"/>
      <c r="CM100" s="73"/>
      <c r="CN100" s="73"/>
      <c r="CO100" s="73"/>
    </row>
    <row r="101" spans="1:93" s="60" customFormat="1" ht="15.95" customHeight="1">
      <c r="H101" s="18"/>
      <c r="I101" s="18"/>
      <c r="J101" s="18"/>
      <c r="K101" s="18"/>
      <c r="L101" s="18"/>
      <c r="M101" s="18"/>
      <c r="N101" s="18"/>
      <c r="O101" s="18"/>
      <c r="P101" s="18"/>
      <c r="Q101" s="18"/>
      <c r="R101" s="18"/>
      <c r="S101" s="18"/>
      <c r="T101" s="18"/>
      <c r="U101" s="18"/>
      <c r="V101" s="18"/>
      <c r="W101" s="18"/>
      <c r="X101" s="18"/>
      <c r="Y101" s="18"/>
      <c r="Z101" s="18"/>
      <c r="AA101" s="18"/>
      <c r="AD101" s="77"/>
      <c r="AF101" s="291"/>
      <c r="AG101" s="291"/>
      <c r="AH101" s="291"/>
      <c r="AI101" s="291"/>
      <c r="AJ101" s="291"/>
      <c r="AK101" s="291"/>
      <c r="AL101" s="291"/>
      <c r="AM101" s="291"/>
      <c r="AN101" s="291"/>
      <c r="AO101" s="291"/>
      <c r="AP101" s="291"/>
      <c r="AQ101" s="291"/>
      <c r="AR101" s="291"/>
      <c r="AS101" s="291"/>
      <c r="AT101" s="291"/>
      <c r="AU101" s="291"/>
      <c r="AV101" s="291"/>
      <c r="AW101" s="291"/>
      <c r="AX101" s="291"/>
      <c r="AY101" s="291"/>
      <c r="AZ101" s="289"/>
      <c r="BA101" s="73"/>
      <c r="BB101" s="73"/>
      <c r="BC101" s="73"/>
      <c r="BD101" s="73"/>
      <c r="BE101" s="73"/>
      <c r="BF101" s="73"/>
      <c r="BG101" s="73"/>
      <c r="BH101" s="73"/>
      <c r="BI101" s="73"/>
      <c r="BJ101" s="73"/>
      <c r="BK101" s="73"/>
      <c r="BL101" s="73"/>
      <c r="BM101" s="73"/>
      <c r="BN101" s="73"/>
      <c r="BO101" s="73"/>
      <c r="BP101" s="73"/>
      <c r="BQ101" s="73"/>
      <c r="BR101" s="73"/>
      <c r="BS101" s="73"/>
      <c r="BT101" s="73"/>
      <c r="BU101" s="73"/>
      <c r="BV101" s="73"/>
      <c r="BW101" s="73"/>
      <c r="BX101" s="73"/>
      <c r="BY101" s="73"/>
      <c r="BZ101" s="73"/>
      <c r="CA101" s="73"/>
      <c r="CB101" s="73"/>
      <c r="CC101" s="73"/>
      <c r="CD101" s="73"/>
      <c r="CE101" s="73"/>
      <c r="CF101" s="73"/>
      <c r="CG101" s="73"/>
      <c r="CH101" s="73"/>
      <c r="CI101" s="73"/>
      <c r="CJ101" s="73"/>
      <c r="CK101" s="73"/>
      <c r="CL101" s="73"/>
      <c r="CM101" s="73"/>
      <c r="CN101" s="73"/>
      <c r="CO101" s="73"/>
    </row>
    <row r="102" spans="1:93" s="60" customFormat="1" ht="15.95" customHeight="1">
      <c r="AF102" s="291"/>
      <c r="AG102" s="291"/>
      <c r="AH102" s="291"/>
      <c r="AI102" s="291"/>
      <c r="AJ102" s="291"/>
      <c r="AK102" s="291"/>
      <c r="AL102" s="291"/>
      <c r="AM102" s="291"/>
      <c r="AN102" s="291"/>
      <c r="AO102" s="291"/>
      <c r="AP102" s="291"/>
      <c r="AQ102" s="291"/>
      <c r="AR102" s="291"/>
      <c r="AS102" s="291"/>
      <c r="AT102" s="291"/>
      <c r="AU102" s="291"/>
      <c r="AV102" s="291"/>
      <c r="AW102" s="291"/>
      <c r="AX102" s="291"/>
      <c r="AY102" s="291"/>
      <c r="AZ102" s="289"/>
      <c r="BA102" s="73"/>
      <c r="BB102" s="73"/>
      <c r="BC102" s="73"/>
      <c r="BD102" s="73"/>
      <c r="BE102" s="73"/>
      <c r="BF102" s="73"/>
      <c r="BG102" s="73"/>
      <c r="BH102" s="73"/>
      <c r="BI102" s="73"/>
      <c r="BJ102" s="73"/>
      <c r="BK102" s="73"/>
      <c r="BL102" s="73"/>
      <c r="BM102" s="73"/>
      <c r="BN102" s="73"/>
      <c r="BO102" s="73"/>
      <c r="BP102" s="73"/>
      <c r="BQ102" s="73"/>
      <c r="BR102" s="73"/>
      <c r="BS102" s="73"/>
      <c r="BT102" s="73"/>
      <c r="BU102" s="73"/>
      <c r="BV102" s="73"/>
      <c r="BW102" s="73"/>
      <c r="BX102" s="73"/>
      <c r="BY102" s="73"/>
      <c r="BZ102" s="73"/>
      <c r="CA102" s="73"/>
      <c r="CB102" s="73"/>
      <c r="CC102" s="73"/>
      <c r="CD102" s="73"/>
      <c r="CE102" s="73"/>
      <c r="CF102" s="73"/>
      <c r="CG102" s="73"/>
      <c r="CH102" s="73"/>
      <c r="CI102" s="73"/>
      <c r="CJ102" s="73"/>
      <c r="CK102" s="73"/>
      <c r="CL102" s="73"/>
      <c r="CM102" s="73"/>
      <c r="CN102" s="73"/>
      <c r="CO102" s="73"/>
    </row>
    <row r="103" spans="1:93" s="60" customFormat="1" ht="15.95" customHeight="1">
      <c r="AF103" s="291"/>
      <c r="AG103" s="291"/>
      <c r="AH103" s="291"/>
      <c r="AI103" s="291"/>
      <c r="AJ103" s="291"/>
      <c r="AK103" s="291"/>
      <c r="AL103" s="291"/>
      <c r="AM103" s="291"/>
      <c r="AN103" s="291"/>
      <c r="AO103" s="291"/>
      <c r="AP103" s="291"/>
      <c r="AQ103" s="291"/>
      <c r="AR103" s="291"/>
      <c r="AS103" s="291"/>
      <c r="AT103" s="291"/>
      <c r="AU103" s="291"/>
      <c r="AV103" s="291"/>
      <c r="AW103" s="291"/>
      <c r="AX103" s="291"/>
      <c r="AY103" s="291"/>
      <c r="AZ103" s="289"/>
      <c r="BA103" s="73"/>
      <c r="BB103" s="73"/>
      <c r="BC103" s="73"/>
      <c r="BD103" s="73"/>
      <c r="BE103" s="73"/>
      <c r="BF103" s="73"/>
      <c r="BG103" s="73"/>
      <c r="BH103" s="73"/>
      <c r="BI103" s="73"/>
      <c r="BJ103" s="73"/>
      <c r="BK103" s="73"/>
      <c r="BL103" s="73"/>
      <c r="BM103" s="73"/>
      <c r="BN103" s="73"/>
      <c r="BO103" s="73"/>
      <c r="BP103" s="73"/>
      <c r="BQ103" s="73"/>
      <c r="BR103" s="73"/>
      <c r="BS103" s="73"/>
      <c r="BT103" s="73"/>
      <c r="BU103" s="73"/>
      <c r="BV103" s="73"/>
      <c r="BW103" s="73"/>
      <c r="BX103" s="73"/>
      <c r="BY103" s="73"/>
      <c r="BZ103" s="73"/>
      <c r="CA103" s="73"/>
      <c r="CB103" s="73"/>
      <c r="CC103" s="73"/>
      <c r="CD103" s="73"/>
      <c r="CE103" s="73"/>
      <c r="CF103" s="73"/>
      <c r="CG103" s="73"/>
      <c r="CH103" s="73"/>
      <c r="CI103" s="73"/>
      <c r="CJ103" s="73"/>
      <c r="CK103" s="73"/>
      <c r="CL103" s="73"/>
      <c r="CM103" s="73"/>
      <c r="CN103" s="73"/>
      <c r="CO103" s="73"/>
    </row>
    <row r="104" spans="1:93" s="60" customFormat="1" ht="15.95" customHeight="1">
      <c r="AF104" s="291"/>
      <c r="AG104" s="291"/>
      <c r="AH104" s="291"/>
      <c r="AI104" s="291"/>
      <c r="AJ104" s="291"/>
      <c r="AK104" s="291"/>
      <c r="AL104" s="291"/>
      <c r="AM104" s="291"/>
      <c r="AN104" s="291"/>
      <c r="AO104" s="291"/>
      <c r="AP104" s="291"/>
      <c r="AQ104" s="291"/>
      <c r="AR104" s="291"/>
      <c r="AS104" s="291"/>
      <c r="AT104" s="291"/>
      <c r="AU104" s="291"/>
      <c r="AV104" s="291"/>
      <c r="AW104" s="291"/>
      <c r="AX104" s="291"/>
      <c r="AY104" s="291"/>
      <c r="AZ104" s="289"/>
      <c r="BA104" s="73"/>
      <c r="BB104" s="73"/>
      <c r="BC104" s="73"/>
      <c r="BD104" s="73"/>
      <c r="BE104" s="73"/>
      <c r="BF104" s="73"/>
      <c r="BG104" s="73"/>
      <c r="BH104" s="73"/>
      <c r="BI104" s="73"/>
      <c r="BJ104" s="73"/>
      <c r="BK104" s="73"/>
      <c r="BL104" s="73"/>
      <c r="BM104" s="73"/>
      <c r="BN104" s="73"/>
      <c r="BO104" s="73"/>
      <c r="BP104" s="73"/>
      <c r="BQ104" s="73"/>
      <c r="BR104" s="73"/>
      <c r="BS104" s="73"/>
      <c r="BT104" s="73"/>
      <c r="BU104" s="73"/>
      <c r="BV104" s="73"/>
      <c r="BW104" s="73"/>
      <c r="BX104" s="73"/>
      <c r="BY104" s="73"/>
      <c r="BZ104" s="73"/>
      <c r="CA104" s="73"/>
      <c r="CB104" s="73"/>
      <c r="CC104" s="73"/>
      <c r="CD104" s="73"/>
      <c r="CE104" s="73"/>
      <c r="CF104" s="73"/>
      <c r="CG104" s="73"/>
      <c r="CH104" s="73"/>
      <c r="CI104" s="73"/>
      <c r="CJ104" s="73"/>
      <c r="CK104" s="73"/>
      <c r="CL104" s="73"/>
      <c r="CM104" s="73"/>
      <c r="CN104" s="73"/>
      <c r="CO104" s="73"/>
    </row>
    <row r="105" spans="1:93" s="60" customFormat="1" ht="15.95" customHeight="1">
      <c r="AF105" s="291"/>
      <c r="AG105" s="291"/>
      <c r="AH105" s="291"/>
      <c r="AI105" s="291"/>
      <c r="AJ105" s="291"/>
      <c r="AK105" s="291"/>
      <c r="AL105" s="291"/>
      <c r="AM105" s="291"/>
      <c r="AN105" s="291"/>
      <c r="AO105" s="291"/>
      <c r="AP105" s="291"/>
      <c r="AQ105" s="291"/>
      <c r="AR105" s="291"/>
      <c r="AS105" s="291"/>
      <c r="AT105" s="291"/>
      <c r="AU105" s="291"/>
      <c r="AV105" s="291"/>
      <c r="AW105" s="291"/>
      <c r="AX105" s="291"/>
      <c r="AY105" s="291"/>
      <c r="AZ105" s="289"/>
      <c r="BA105" s="73"/>
      <c r="BB105" s="73"/>
      <c r="BC105" s="73"/>
      <c r="BD105" s="73"/>
      <c r="BE105" s="73"/>
      <c r="BF105" s="73"/>
      <c r="BG105" s="73"/>
      <c r="BH105" s="73"/>
      <c r="BI105" s="73"/>
      <c r="BJ105" s="73"/>
      <c r="BK105" s="73"/>
      <c r="BL105" s="73"/>
      <c r="BM105" s="73"/>
      <c r="BN105" s="73"/>
      <c r="BO105" s="73"/>
      <c r="BP105" s="73"/>
      <c r="BQ105" s="73"/>
      <c r="BR105" s="73"/>
      <c r="BS105" s="73"/>
      <c r="BT105" s="73"/>
      <c r="BU105" s="73"/>
      <c r="BV105" s="73"/>
      <c r="BW105" s="73"/>
      <c r="BX105" s="73"/>
      <c r="BY105" s="73"/>
      <c r="BZ105" s="73"/>
      <c r="CA105" s="73"/>
      <c r="CB105" s="73"/>
      <c r="CC105" s="73"/>
      <c r="CD105" s="73"/>
      <c r="CE105" s="73"/>
      <c r="CF105" s="73"/>
      <c r="CG105" s="73"/>
      <c r="CH105" s="73"/>
      <c r="CI105" s="73"/>
      <c r="CJ105" s="73"/>
      <c r="CK105" s="73"/>
      <c r="CL105" s="73"/>
      <c r="CM105" s="73"/>
      <c r="CN105" s="73"/>
      <c r="CO105" s="73"/>
    </row>
    <row r="106" spans="1:93" s="60" customFormat="1" ht="15.95" customHeight="1">
      <c r="AF106" s="291"/>
      <c r="AG106" s="291"/>
      <c r="AH106" s="291"/>
      <c r="AI106" s="291"/>
      <c r="AJ106" s="291"/>
      <c r="AK106" s="291"/>
      <c r="AL106" s="291"/>
      <c r="AM106" s="291"/>
      <c r="AN106" s="291"/>
      <c r="AO106" s="291"/>
      <c r="AP106" s="291"/>
      <c r="AQ106" s="291"/>
      <c r="AR106" s="291"/>
      <c r="AS106" s="291"/>
      <c r="AT106" s="291"/>
      <c r="AU106" s="291"/>
      <c r="AV106" s="291"/>
      <c r="AW106" s="291"/>
      <c r="AX106" s="291"/>
      <c r="AY106" s="291"/>
      <c r="AZ106" s="289"/>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3"/>
      <c r="CC106" s="73"/>
      <c r="CD106" s="73"/>
      <c r="CE106" s="73"/>
      <c r="CF106" s="73"/>
      <c r="CG106" s="73"/>
      <c r="CH106" s="73"/>
      <c r="CI106" s="73"/>
      <c r="CJ106" s="73"/>
      <c r="CK106" s="73"/>
      <c r="CL106" s="73"/>
      <c r="CM106" s="73"/>
      <c r="CN106" s="73"/>
      <c r="CO106" s="73"/>
    </row>
    <row r="108" spans="1:93" ht="15.95" customHeight="1">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291"/>
    </row>
  </sheetData>
  <sheetProtection sheet="1" objects="1" scenarios="1"/>
  <mergeCells count="125">
    <mergeCell ref="AR45:AS45"/>
    <mergeCell ref="AT45:AV45"/>
    <mergeCell ref="AY45:AZ45"/>
    <mergeCell ref="D46:G47"/>
    <mergeCell ref="AC46:AE46"/>
    <mergeCell ref="AH46:AX47"/>
    <mergeCell ref="AN44:AO44"/>
    <mergeCell ref="D45:G45"/>
    <mergeCell ref="O45:Q45"/>
    <mergeCell ref="R45:T45"/>
    <mergeCell ref="U45:W45"/>
    <mergeCell ref="X45:Y45"/>
    <mergeCell ref="Z45:AB45"/>
    <mergeCell ref="AC45:AE45"/>
    <mergeCell ref="AH45:AI45"/>
    <mergeCell ref="AO45:AQ45"/>
    <mergeCell ref="D43:G43"/>
    <mergeCell ref="I43:K43"/>
    <mergeCell ref="M43:O44"/>
    <mergeCell ref="P43:Q44"/>
    <mergeCell ref="AH43:AJ43"/>
    <mergeCell ref="D44:G44"/>
    <mergeCell ref="I44:J44"/>
    <mergeCell ref="AH44:AJ44"/>
    <mergeCell ref="D40:G40"/>
    <mergeCell ref="AH40:AX40"/>
    <mergeCell ref="D41:G41"/>
    <mergeCell ref="AH41:AX41"/>
    <mergeCell ref="D42:G42"/>
    <mergeCell ref="AH42:AI42"/>
    <mergeCell ref="AR35:AS35"/>
    <mergeCell ref="AT35:AV35"/>
    <mergeCell ref="AY35:AZ35"/>
    <mergeCell ref="D36:G37"/>
    <mergeCell ref="AC36:AE36"/>
    <mergeCell ref="AH36:AX37"/>
    <mergeCell ref="AN34:AO34"/>
    <mergeCell ref="D35:G35"/>
    <mergeCell ref="O35:Q35"/>
    <mergeCell ref="R35:T35"/>
    <mergeCell ref="U35:W35"/>
    <mergeCell ref="X35:Y35"/>
    <mergeCell ref="Z35:AB35"/>
    <mergeCell ref="AC35:AE35"/>
    <mergeCell ref="AH35:AI35"/>
    <mergeCell ref="AO35:AQ35"/>
    <mergeCell ref="D33:G33"/>
    <mergeCell ref="I33:K33"/>
    <mergeCell ref="M33:O34"/>
    <mergeCell ref="P33:Q34"/>
    <mergeCell ref="AH33:AJ33"/>
    <mergeCell ref="D34:G34"/>
    <mergeCell ref="I34:J34"/>
    <mergeCell ref="AH34:AJ34"/>
    <mergeCell ref="D30:G30"/>
    <mergeCell ref="AH30:AX30"/>
    <mergeCell ref="D31:G31"/>
    <mergeCell ref="AH31:AX31"/>
    <mergeCell ref="D32:G32"/>
    <mergeCell ref="AH32:AI32"/>
    <mergeCell ref="AR25:AS25"/>
    <mergeCell ref="AT25:AV25"/>
    <mergeCell ref="AY25:AZ25"/>
    <mergeCell ref="D26:G27"/>
    <mergeCell ref="AC26:AE26"/>
    <mergeCell ref="AH26:AX27"/>
    <mergeCell ref="AN24:AO24"/>
    <mergeCell ref="D25:G25"/>
    <mergeCell ref="O25:Q25"/>
    <mergeCell ref="R25:T25"/>
    <mergeCell ref="U25:W25"/>
    <mergeCell ref="X25:Y25"/>
    <mergeCell ref="Z25:AB25"/>
    <mergeCell ref="AC25:AE25"/>
    <mergeCell ref="AH25:AI25"/>
    <mergeCell ref="AO25:AQ25"/>
    <mergeCell ref="D23:G23"/>
    <mergeCell ref="I23:K23"/>
    <mergeCell ref="M23:O24"/>
    <mergeCell ref="P23:Q24"/>
    <mergeCell ref="AH23:AJ23"/>
    <mergeCell ref="D24:G24"/>
    <mergeCell ref="I24:J24"/>
    <mergeCell ref="AH24:AJ24"/>
    <mergeCell ref="D20:G20"/>
    <mergeCell ref="AH20:AX20"/>
    <mergeCell ref="D21:G21"/>
    <mergeCell ref="AH21:AX21"/>
    <mergeCell ref="D22:G22"/>
    <mergeCell ref="AH22:AI22"/>
    <mergeCell ref="AR15:AS15"/>
    <mergeCell ref="AT15:AV15"/>
    <mergeCell ref="AY15:AZ15"/>
    <mergeCell ref="D16:G17"/>
    <mergeCell ref="AC16:AE16"/>
    <mergeCell ref="AH16:AX17"/>
    <mergeCell ref="AN14:AO14"/>
    <mergeCell ref="D15:G15"/>
    <mergeCell ref="O15:Q15"/>
    <mergeCell ref="R15:T15"/>
    <mergeCell ref="U15:W15"/>
    <mergeCell ref="X15:Y15"/>
    <mergeCell ref="Z15:AB15"/>
    <mergeCell ref="AC15:AE15"/>
    <mergeCell ref="AH15:AI15"/>
    <mergeCell ref="AO15:AQ15"/>
    <mergeCell ref="D12:G12"/>
    <mergeCell ref="AH12:AI12"/>
    <mergeCell ref="D13:G13"/>
    <mergeCell ref="I13:K13"/>
    <mergeCell ref="M13:O14"/>
    <mergeCell ref="P13:Q14"/>
    <mergeCell ref="AH13:AJ13"/>
    <mergeCell ref="D14:G14"/>
    <mergeCell ref="I14:J14"/>
    <mergeCell ref="AH14:AJ14"/>
    <mergeCell ref="D6:G6"/>
    <mergeCell ref="K6:R6"/>
    <mergeCell ref="L7:M7"/>
    <mergeCell ref="D10:G10"/>
    <mergeCell ref="AH10:AX10"/>
    <mergeCell ref="D11:G11"/>
    <mergeCell ref="AH11:AX11"/>
    <mergeCell ref="A1:AE1"/>
    <mergeCell ref="C4:AD4"/>
  </mergeCells>
  <phoneticPr fontId="4"/>
  <dataValidations count="11">
    <dataValidation allowBlank="1" showInputMessage="1" showErrorMessage="1" prompt="区町村以降の住所を記入" sqref="AH16:AX17 AH26:AX27 AH36:AX37 AH46:AX47" xr:uid="{6ED57F49-25FE-4375-BCC4-379263B82B3D}"/>
    <dataValidation allowBlank="1" showInputMessage="1" showErrorMessage="1" prompt="小数点第1位まで" sqref="AN14:AO14" xr:uid="{71F47950-C04D-4A18-9E8A-54A188A584DE}"/>
    <dataValidation allowBlank="1" showInputMessage="1" showErrorMessage="1" prompt="株式会社の場合は株数を入力" sqref="AH13:AJ13" xr:uid="{14367C50-C1A3-4ECE-937B-F8E37C58F677}"/>
    <dataValidation allowBlank="1" showInputMessage="1" showErrorMessage="1" prompt="有限会社の場合は出資金額を記入" sqref="AH14:AJ14" xr:uid="{2423BF45-2C24-4238-AF80-D15695B385F4}"/>
    <dataValidation imeMode="fullKatakana" allowBlank="1" showInputMessage="1" showErrorMessage="1" prompt="姓名の間は１マスあける_x000a_※株主が法人の場合、住所又は所在地としてその法人の本店所在地を記入（生年月日は記入不要）" sqref="AH10:AX10" xr:uid="{1FAB51E3-BAC0-4620-B6BD-5A89112704DD}"/>
    <dataValidation allowBlank="1" showInputMessage="1" showErrorMessage="1" prompt="入力例：中央区" sqref="AY15:AZ15" xr:uid="{E69E355C-EA2F-49D8-8CF1-F27F53FA715B}"/>
    <dataValidation allowBlank="1" showInputMessage="1" showErrorMessage="1" prompt="入力例：神戸市" sqref="AT15:AV15" xr:uid="{C429C3B5-2244-46DA-92B3-6C32C07CD9D7}"/>
    <dataValidation allowBlank="1" showInputMessage="1" showErrorMessage="1" prompt="入力例：兵庫県" sqref="AO15:AQ15" xr:uid="{8B58BB77-306C-4F70-B4B3-56EEF15831E0}"/>
    <dataValidation allowBlank="1" showInputMessage="1" showErrorMessage="1" prompt="姓名の間は１マスあける" sqref="AH11:AX11" xr:uid="{D5307218-0688-420F-A4FB-EC1FDAEB5F14}"/>
    <dataValidation imeMode="fullKatakana" allowBlank="1" showInputMessage="1" showErrorMessage="1" sqref="AH40:AX40 AH30:AX30 AH20:AX20" xr:uid="{FA48B1E0-E9BB-4612-A609-3C79B4525B41}"/>
    <dataValidation type="textLength" imeMode="disabled" operator="equal" allowBlank="1" showInputMessage="1" showErrorMessage="1" error="2桁の数字を入力ください。" prompt="2桁の数字を入力ください。" sqref="AK12 AM12 AO12 AK22 AM22 AO22 AK32 AM32 AO32 AK42 AM42 AO42" xr:uid="{7FF442B4-66D1-42B6-B78F-4803B527A497}">
      <formula1>2</formula1>
    </dataValidation>
  </dataValidations>
  <pageMargins left="0.78740157480314965" right="0" top="0.59055118110236227" bottom="0.39370078740157483" header="0.51181102362204722" footer="0.51181102362204722"/>
  <pageSetup paperSize="9"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DCF9514-AF74-4028-B7F2-A28E9147BD80}">
          <x14:formula1>
            <xm:f>コード１!$I$2:$I$6</xm:f>
          </x14:formula1>
          <xm:sqref>AH12:AI12 AH32:AI32 AH22:AI22 AH42:AI42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CC164"/>
  <sheetViews>
    <sheetView showGridLines="0" zoomScale="80" zoomScaleNormal="80" zoomScaleSheetLayoutView="80" workbookViewId="0">
      <selection activeCell="AJ14" sqref="AJ14:AS15"/>
    </sheetView>
  </sheetViews>
  <sheetFormatPr defaultColWidth="3.375" defaultRowHeight="15.95" customHeight="1"/>
  <cols>
    <col min="1" max="1" width="3.25" style="446" customWidth="1"/>
    <col min="2" max="2" width="0.5" style="9" customWidth="1"/>
    <col min="3" max="12" width="3.125" style="9" customWidth="1"/>
    <col min="13" max="25" width="2.875" style="9" customWidth="1"/>
    <col min="26" max="27" width="4.625" style="9" customWidth="1"/>
    <col min="28" max="29" width="2.875" style="9" customWidth="1"/>
    <col min="30" max="32" width="3.375" style="9" customWidth="1"/>
    <col min="33" max="33" width="1.5" style="9" customWidth="1"/>
    <col min="34" max="34" width="2.875" style="9" customWidth="1"/>
    <col min="35" max="35" width="3.625" style="47" customWidth="1"/>
    <col min="36" max="36" width="23.625" style="9" customWidth="1"/>
    <col min="37" max="37" width="1.625" style="9" customWidth="1"/>
    <col min="38" max="38" width="5.75" style="9" customWidth="1"/>
    <col min="39" max="39" width="2.5" style="9" customWidth="1"/>
    <col min="40" max="40" width="4" style="9" customWidth="1"/>
    <col min="41" max="41" width="2.875" style="9" customWidth="1"/>
    <col min="42" max="42" width="4" style="9" customWidth="1"/>
    <col min="43" max="43" width="2.875" style="9" customWidth="1"/>
    <col min="44" max="44" width="4" style="9" customWidth="1"/>
    <col min="45" max="45" width="2.875" style="9" customWidth="1"/>
    <col min="46" max="46" width="5.75" style="13" customWidth="1"/>
    <col min="47" max="47" width="1.625" style="9" customWidth="1"/>
    <col min="48" max="48" width="10.125" style="9" customWidth="1"/>
    <col min="49" max="49" width="1.625" style="9" customWidth="1"/>
    <col min="50" max="50" width="8.625" style="9" customWidth="1"/>
    <col min="51" max="51" width="1.625" style="9" customWidth="1"/>
    <col min="52" max="52" width="3.375" style="9"/>
    <col min="53" max="53" width="6.75" style="44" customWidth="1"/>
    <col min="54" max="54" width="0.5" style="9" customWidth="1"/>
    <col min="55" max="55" width="10.375" style="9" customWidth="1"/>
    <col min="56" max="78" width="3.375" style="9"/>
    <col min="79" max="79" width="5" style="9" customWidth="1"/>
    <col min="80" max="259" width="3.375" style="9"/>
    <col min="260" max="260" width="4.625" style="9" customWidth="1"/>
    <col min="261" max="261" width="2.125" style="9" customWidth="1"/>
    <col min="262" max="303" width="2.875" style="9" customWidth="1"/>
    <col min="304" max="515" width="3.375" style="9"/>
    <col min="516" max="516" width="4.625" style="9" customWidth="1"/>
    <col min="517" max="517" width="2.125" style="9" customWidth="1"/>
    <col min="518" max="559" width="2.875" style="9" customWidth="1"/>
    <col min="560" max="771" width="3.375" style="9"/>
    <col min="772" max="772" width="4.625" style="9" customWidth="1"/>
    <col min="773" max="773" width="2.125" style="9" customWidth="1"/>
    <col min="774" max="815" width="2.875" style="9" customWidth="1"/>
    <col min="816" max="1027" width="3.375" style="9"/>
    <col min="1028" max="1028" width="4.625" style="9" customWidth="1"/>
    <col min="1029" max="1029" width="2.125" style="9" customWidth="1"/>
    <col min="1030" max="1071" width="2.875" style="9" customWidth="1"/>
    <col min="1072" max="1283" width="3.375" style="9"/>
    <col min="1284" max="1284" width="4.625" style="9" customWidth="1"/>
    <col min="1285" max="1285" width="2.125" style="9" customWidth="1"/>
    <col min="1286" max="1327" width="2.875" style="9" customWidth="1"/>
    <col min="1328" max="1539" width="3.375" style="9"/>
    <col min="1540" max="1540" width="4.625" style="9" customWidth="1"/>
    <col min="1541" max="1541" width="2.125" style="9" customWidth="1"/>
    <col min="1542" max="1583" width="2.875" style="9" customWidth="1"/>
    <col min="1584" max="1795" width="3.375" style="9"/>
    <col min="1796" max="1796" width="4.625" style="9" customWidth="1"/>
    <col min="1797" max="1797" width="2.125" style="9" customWidth="1"/>
    <col min="1798" max="1839" width="2.875" style="9" customWidth="1"/>
    <col min="1840" max="2051" width="3.375" style="9"/>
    <col min="2052" max="2052" width="4.625" style="9" customWidth="1"/>
    <col min="2053" max="2053" width="2.125" style="9" customWidth="1"/>
    <col min="2054" max="2095" width="2.875" style="9" customWidth="1"/>
    <col min="2096" max="2307" width="3.375" style="9"/>
    <col min="2308" max="2308" width="4.625" style="9" customWidth="1"/>
    <col min="2309" max="2309" width="2.125" style="9" customWidth="1"/>
    <col min="2310" max="2351" width="2.875" style="9" customWidth="1"/>
    <col min="2352" max="2563" width="3.375" style="9"/>
    <col min="2564" max="2564" width="4.625" style="9" customWidth="1"/>
    <col min="2565" max="2565" width="2.125" style="9" customWidth="1"/>
    <col min="2566" max="2607" width="2.875" style="9" customWidth="1"/>
    <col min="2608" max="2819" width="3.375" style="9"/>
    <col min="2820" max="2820" width="4.625" style="9" customWidth="1"/>
    <col min="2821" max="2821" width="2.125" style="9" customWidth="1"/>
    <col min="2822" max="2863" width="2.875" style="9" customWidth="1"/>
    <col min="2864" max="3075" width="3.375" style="9"/>
    <col min="3076" max="3076" width="4.625" style="9" customWidth="1"/>
    <col min="3077" max="3077" width="2.125" style="9" customWidth="1"/>
    <col min="3078" max="3119" width="2.875" style="9" customWidth="1"/>
    <col min="3120" max="3331" width="3.375" style="9"/>
    <col min="3332" max="3332" width="4.625" style="9" customWidth="1"/>
    <col min="3333" max="3333" width="2.125" style="9" customWidth="1"/>
    <col min="3334" max="3375" width="2.875" style="9" customWidth="1"/>
    <col min="3376" max="3587" width="3.375" style="9"/>
    <col min="3588" max="3588" width="4.625" style="9" customWidth="1"/>
    <col min="3589" max="3589" width="2.125" style="9" customWidth="1"/>
    <col min="3590" max="3631" width="2.875" style="9" customWidth="1"/>
    <col min="3632" max="3843" width="3.375" style="9"/>
    <col min="3844" max="3844" width="4.625" style="9" customWidth="1"/>
    <col min="3845" max="3845" width="2.125" style="9" customWidth="1"/>
    <col min="3846" max="3887" width="2.875" style="9" customWidth="1"/>
    <col min="3888" max="4099" width="3.375" style="9"/>
    <col min="4100" max="4100" width="4.625" style="9" customWidth="1"/>
    <col min="4101" max="4101" width="2.125" style="9" customWidth="1"/>
    <col min="4102" max="4143" width="2.875" style="9" customWidth="1"/>
    <col min="4144" max="4355" width="3.375" style="9"/>
    <col min="4356" max="4356" width="4.625" style="9" customWidth="1"/>
    <col min="4357" max="4357" width="2.125" style="9" customWidth="1"/>
    <col min="4358" max="4399" width="2.875" style="9" customWidth="1"/>
    <col min="4400" max="4611" width="3.375" style="9"/>
    <col min="4612" max="4612" width="4.625" style="9" customWidth="1"/>
    <col min="4613" max="4613" width="2.125" style="9" customWidth="1"/>
    <col min="4614" max="4655" width="2.875" style="9" customWidth="1"/>
    <col min="4656" max="4867" width="3.375" style="9"/>
    <col min="4868" max="4868" width="4.625" style="9" customWidth="1"/>
    <col min="4869" max="4869" width="2.125" style="9" customWidth="1"/>
    <col min="4870" max="4911" width="2.875" style="9" customWidth="1"/>
    <col min="4912" max="5123" width="3.375" style="9"/>
    <col min="5124" max="5124" width="4.625" style="9" customWidth="1"/>
    <col min="5125" max="5125" width="2.125" style="9" customWidth="1"/>
    <col min="5126" max="5167" width="2.875" style="9" customWidth="1"/>
    <col min="5168" max="5379" width="3.375" style="9"/>
    <col min="5380" max="5380" width="4.625" style="9" customWidth="1"/>
    <col min="5381" max="5381" width="2.125" style="9" customWidth="1"/>
    <col min="5382" max="5423" width="2.875" style="9" customWidth="1"/>
    <col min="5424" max="5635" width="3.375" style="9"/>
    <col min="5636" max="5636" width="4.625" style="9" customWidth="1"/>
    <col min="5637" max="5637" width="2.125" style="9" customWidth="1"/>
    <col min="5638" max="5679" width="2.875" style="9" customWidth="1"/>
    <col min="5680" max="5891" width="3.375" style="9"/>
    <col min="5892" max="5892" width="4.625" style="9" customWidth="1"/>
    <col min="5893" max="5893" width="2.125" style="9" customWidth="1"/>
    <col min="5894" max="5935" width="2.875" style="9" customWidth="1"/>
    <col min="5936" max="6147" width="3.375" style="9"/>
    <col min="6148" max="6148" width="4.625" style="9" customWidth="1"/>
    <col min="6149" max="6149" width="2.125" style="9" customWidth="1"/>
    <col min="6150" max="6191" width="2.875" style="9" customWidth="1"/>
    <col min="6192" max="6403" width="3.375" style="9"/>
    <col min="6404" max="6404" width="4.625" style="9" customWidth="1"/>
    <col min="6405" max="6405" width="2.125" style="9" customWidth="1"/>
    <col min="6406" max="6447" width="2.875" style="9" customWidth="1"/>
    <col min="6448" max="6659" width="3.375" style="9"/>
    <col min="6660" max="6660" width="4.625" style="9" customWidth="1"/>
    <col min="6661" max="6661" width="2.125" style="9" customWidth="1"/>
    <col min="6662" max="6703" width="2.875" style="9" customWidth="1"/>
    <col min="6704" max="6915" width="3.375" style="9"/>
    <col min="6916" max="6916" width="4.625" style="9" customWidth="1"/>
    <col min="6917" max="6917" width="2.125" style="9" customWidth="1"/>
    <col min="6918" max="6959" width="2.875" style="9" customWidth="1"/>
    <col min="6960" max="7171" width="3.375" style="9"/>
    <col min="7172" max="7172" width="4.625" style="9" customWidth="1"/>
    <col min="7173" max="7173" width="2.125" style="9" customWidth="1"/>
    <col min="7174" max="7215" width="2.875" style="9" customWidth="1"/>
    <col min="7216" max="7427" width="3.375" style="9"/>
    <col min="7428" max="7428" width="4.625" style="9" customWidth="1"/>
    <col min="7429" max="7429" width="2.125" style="9" customWidth="1"/>
    <col min="7430" max="7471" width="2.875" style="9" customWidth="1"/>
    <col min="7472" max="7683" width="3.375" style="9"/>
    <col min="7684" max="7684" width="4.625" style="9" customWidth="1"/>
    <col min="7685" max="7685" width="2.125" style="9" customWidth="1"/>
    <col min="7686" max="7727" width="2.875" style="9" customWidth="1"/>
    <col min="7728" max="7939" width="3.375" style="9"/>
    <col min="7940" max="7940" width="4.625" style="9" customWidth="1"/>
    <col min="7941" max="7941" width="2.125" style="9" customWidth="1"/>
    <col min="7942" max="7983" width="2.875" style="9" customWidth="1"/>
    <col min="7984" max="8195" width="3.375" style="9"/>
    <col min="8196" max="8196" width="4.625" style="9" customWidth="1"/>
    <col min="8197" max="8197" width="2.125" style="9" customWidth="1"/>
    <col min="8198" max="8239" width="2.875" style="9" customWidth="1"/>
    <col min="8240" max="8451" width="3.375" style="9"/>
    <col min="8452" max="8452" width="4.625" style="9" customWidth="1"/>
    <col min="8453" max="8453" width="2.125" style="9" customWidth="1"/>
    <col min="8454" max="8495" width="2.875" style="9" customWidth="1"/>
    <col min="8496" max="8707" width="3.375" style="9"/>
    <col min="8708" max="8708" width="4.625" style="9" customWidth="1"/>
    <col min="8709" max="8709" width="2.125" style="9" customWidth="1"/>
    <col min="8710" max="8751" width="2.875" style="9" customWidth="1"/>
    <col min="8752" max="8963" width="3.375" style="9"/>
    <col min="8964" max="8964" width="4.625" style="9" customWidth="1"/>
    <col min="8965" max="8965" width="2.125" style="9" customWidth="1"/>
    <col min="8966" max="9007" width="2.875" style="9" customWidth="1"/>
    <col min="9008" max="9219" width="3.375" style="9"/>
    <col min="9220" max="9220" width="4.625" style="9" customWidth="1"/>
    <col min="9221" max="9221" width="2.125" style="9" customWidth="1"/>
    <col min="9222" max="9263" width="2.875" style="9" customWidth="1"/>
    <col min="9264" max="9475" width="3.375" style="9"/>
    <col min="9476" max="9476" width="4.625" style="9" customWidth="1"/>
    <col min="9477" max="9477" width="2.125" style="9" customWidth="1"/>
    <col min="9478" max="9519" width="2.875" style="9" customWidth="1"/>
    <col min="9520" max="9731" width="3.375" style="9"/>
    <col min="9732" max="9732" width="4.625" style="9" customWidth="1"/>
    <col min="9733" max="9733" width="2.125" style="9" customWidth="1"/>
    <col min="9734" max="9775" width="2.875" style="9" customWidth="1"/>
    <col min="9776" max="9987" width="3.375" style="9"/>
    <col min="9988" max="9988" width="4.625" style="9" customWidth="1"/>
    <col min="9989" max="9989" width="2.125" style="9" customWidth="1"/>
    <col min="9990" max="10031" width="2.875" style="9" customWidth="1"/>
    <col min="10032" max="10243" width="3.375" style="9"/>
    <col min="10244" max="10244" width="4.625" style="9" customWidth="1"/>
    <col min="10245" max="10245" width="2.125" style="9" customWidth="1"/>
    <col min="10246" max="10287" width="2.875" style="9" customWidth="1"/>
    <col min="10288" max="10499" width="3.375" style="9"/>
    <col min="10500" max="10500" width="4.625" style="9" customWidth="1"/>
    <col min="10501" max="10501" width="2.125" style="9" customWidth="1"/>
    <col min="10502" max="10543" width="2.875" style="9" customWidth="1"/>
    <col min="10544" max="10755" width="3.375" style="9"/>
    <col min="10756" max="10756" width="4.625" style="9" customWidth="1"/>
    <col min="10757" max="10757" width="2.125" style="9" customWidth="1"/>
    <col min="10758" max="10799" width="2.875" style="9" customWidth="1"/>
    <col min="10800" max="11011" width="3.375" style="9"/>
    <col min="11012" max="11012" width="4.625" style="9" customWidth="1"/>
    <col min="11013" max="11013" width="2.125" style="9" customWidth="1"/>
    <col min="11014" max="11055" width="2.875" style="9" customWidth="1"/>
    <col min="11056" max="11267" width="3.375" style="9"/>
    <col min="11268" max="11268" width="4.625" style="9" customWidth="1"/>
    <col min="11269" max="11269" width="2.125" style="9" customWidth="1"/>
    <col min="11270" max="11311" width="2.875" style="9" customWidth="1"/>
    <col min="11312" max="11523" width="3.375" style="9"/>
    <col min="11524" max="11524" width="4.625" style="9" customWidth="1"/>
    <col min="11525" max="11525" width="2.125" style="9" customWidth="1"/>
    <col min="11526" max="11567" width="2.875" style="9" customWidth="1"/>
    <col min="11568" max="11779" width="3.375" style="9"/>
    <col min="11780" max="11780" width="4.625" style="9" customWidth="1"/>
    <col min="11781" max="11781" width="2.125" style="9" customWidth="1"/>
    <col min="11782" max="11823" width="2.875" style="9" customWidth="1"/>
    <col min="11824" max="12035" width="3.375" style="9"/>
    <col min="12036" max="12036" width="4.625" style="9" customWidth="1"/>
    <col min="12037" max="12037" width="2.125" style="9" customWidth="1"/>
    <col min="12038" max="12079" width="2.875" style="9" customWidth="1"/>
    <col min="12080" max="12291" width="3.375" style="9"/>
    <col min="12292" max="12292" width="4.625" style="9" customWidth="1"/>
    <col min="12293" max="12293" width="2.125" style="9" customWidth="1"/>
    <col min="12294" max="12335" width="2.875" style="9" customWidth="1"/>
    <col min="12336" max="12547" width="3.375" style="9"/>
    <col min="12548" max="12548" width="4.625" style="9" customWidth="1"/>
    <col min="12549" max="12549" width="2.125" style="9" customWidth="1"/>
    <col min="12550" max="12591" width="2.875" style="9" customWidth="1"/>
    <col min="12592" max="12803" width="3.375" style="9"/>
    <col min="12804" max="12804" width="4.625" style="9" customWidth="1"/>
    <col min="12805" max="12805" width="2.125" style="9" customWidth="1"/>
    <col min="12806" max="12847" width="2.875" style="9" customWidth="1"/>
    <col min="12848" max="13059" width="3.375" style="9"/>
    <col min="13060" max="13060" width="4.625" style="9" customWidth="1"/>
    <col min="13061" max="13061" width="2.125" style="9" customWidth="1"/>
    <col min="13062" max="13103" width="2.875" style="9" customWidth="1"/>
    <col min="13104" max="13315" width="3.375" style="9"/>
    <col min="13316" max="13316" width="4.625" style="9" customWidth="1"/>
    <col min="13317" max="13317" width="2.125" style="9" customWidth="1"/>
    <col min="13318" max="13359" width="2.875" style="9" customWidth="1"/>
    <col min="13360" max="13571" width="3.375" style="9"/>
    <col min="13572" max="13572" width="4.625" style="9" customWidth="1"/>
    <col min="13573" max="13573" width="2.125" style="9" customWidth="1"/>
    <col min="13574" max="13615" width="2.875" style="9" customWidth="1"/>
    <col min="13616" max="13827" width="3.375" style="9"/>
    <col min="13828" max="13828" width="4.625" style="9" customWidth="1"/>
    <col min="13829" max="13829" width="2.125" style="9" customWidth="1"/>
    <col min="13830" max="13871" width="2.875" style="9" customWidth="1"/>
    <col min="13872" max="14083" width="3.375" style="9"/>
    <col min="14084" max="14084" width="4.625" style="9" customWidth="1"/>
    <col min="14085" max="14085" width="2.125" style="9" customWidth="1"/>
    <col min="14086" max="14127" width="2.875" style="9" customWidth="1"/>
    <col min="14128" max="14339" width="3.375" style="9"/>
    <col min="14340" max="14340" width="4.625" style="9" customWidth="1"/>
    <col min="14341" max="14341" width="2.125" style="9" customWidth="1"/>
    <col min="14342" max="14383" width="2.875" style="9" customWidth="1"/>
    <col min="14384" max="14595" width="3.375" style="9"/>
    <col min="14596" max="14596" width="4.625" style="9" customWidth="1"/>
    <col min="14597" max="14597" width="2.125" style="9" customWidth="1"/>
    <col min="14598" max="14639" width="2.875" style="9" customWidth="1"/>
    <col min="14640" max="14851" width="3.375" style="9"/>
    <col min="14852" max="14852" width="4.625" style="9" customWidth="1"/>
    <col min="14853" max="14853" width="2.125" style="9" customWidth="1"/>
    <col min="14854" max="14895" width="2.875" style="9" customWidth="1"/>
    <col min="14896" max="15107" width="3.375" style="9"/>
    <col min="15108" max="15108" width="4.625" style="9" customWidth="1"/>
    <col min="15109" max="15109" width="2.125" style="9" customWidth="1"/>
    <col min="15110" max="15151" width="2.875" style="9" customWidth="1"/>
    <col min="15152" max="15363" width="3.375" style="9"/>
    <col min="15364" max="15364" width="4.625" style="9" customWidth="1"/>
    <col min="15365" max="15365" width="2.125" style="9" customWidth="1"/>
    <col min="15366" max="15407" width="2.875" style="9" customWidth="1"/>
    <col min="15408" max="15619" width="3.375" style="9"/>
    <col min="15620" max="15620" width="4.625" style="9" customWidth="1"/>
    <col min="15621" max="15621" width="2.125" style="9" customWidth="1"/>
    <col min="15622" max="15663" width="2.875" style="9" customWidth="1"/>
    <col min="15664" max="15875" width="3.375" style="9"/>
    <col min="15876" max="15876" width="4.625" style="9" customWidth="1"/>
    <col min="15877" max="15877" width="2.125" style="9" customWidth="1"/>
    <col min="15878" max="15919" width="2.875" style="9" customWidth="1"/>
    <col min="15920" max="16131" width="3.375" style="9"/>
    <col min="16132" max="16132" width="4.625" style="9" customWidth="1"/>
    <col min="16133" max="16133" width="2.125" style="9" customWidth="1"/>
    <col min="16134" max="16175" width="2.875" style="9" customWidth="1"/>
    <col min="16176" max="16384" width="3.375" style="9"/>
  </cols>
  <sheetData>
    <row r="1" spans="1:81" ht="11.25" customHeight="1">
      <c r="A1" s="672"/>
      <c r="B1" s="672"/>
      <c r="C1" s="672"/>
      <c r="D1" s="672"/>
      <c r="E1" s="672"/>
      <c r="F1" s="672"/>
      <c r="G1" s="672"/>
      <c r="H1" s="672"/>
      <c r="I1" s="672"/>
      <c r="J1" s="672"/>
      <c r="K1" s="672"/>
      <c r="L1" s="672"/>
      <c r="M1" s="672"/>
      <c r="N1" s="672"/>
      <c r="O1" s="672"/>
      <c r="P1" s="672"/>
      <c r="Q1" s="672"/>
      <c r="R1" s="672"/>
      <c r="S1" s="672"/>
      <c r="T1" s="672"/>
      <c r="U1" s="672"/>
      <c r="V1" s="672"/>
      <c r="W1" s="672"/>
      <c r="X1" s="672"/>
      <c r="Y1" s="672"/>
      <c r="Z1" s="672"/>
      <c r="AA1" s="672"/>
      <c r="AB1" s="672"/>
      <c r="AC1" s="672"/>
      <c r="AD1" s="672"/>
      <c r="AE1" s="672"/>
      <c r="AF1" s="672"/>
      <c r="AG1" s="672"/>
      <c r="AH1" s="672"/>
      <c r="AI1" s="45"/>
    </row>
    <row r="2" spans="1:81" ht="21" customHeight="1">
      <c r="A2" s="905" t="s">
        <v>5004</v>
      </c>
      <c r="B2" s="905"/>
      <c r="C2" s="905"/>
      <c r="D2" s="905"/>
      <c r="E2" s="905"/>
      <c r="F2" s="905"/>
      <c r="G2" s="905"/>
      <c r="H2" s="905"/>
      <c r="I2" s="905"/>
      <c r="J2" s="905"/>
      <c r="K2" s="905"/>
      <c r="L2" s="905"/>
      <c r="M2" s="905"/>
      <c r="N2" s="905"/>
      <c r="O2" s="905"/>
      <c r="P2" s="905"/>
      <c r="Q2" s="905"/>
      <c r="R2" s="905"/>
      <c r="S2" s="905"/>
      <c r="T2" s="905"/>
      <c r="U2" s="905"/>
      <c r="V2" s="905"/>
      <c r="W2" s="905"/>
      <c r="X2" s="905"/>
      <c r="Y2" s="905"/>
      <c r="Z2" s="905"/>
      <c r="AA2" s="905"/>
      <c r="AB2" s="905"/>
      <c r="AC2" s="905"/>
      <c r="AD2" s="905"/>
      <c r="AE2" s="905"/>
      <c r="AF2" s="905"/>
      <c r="AG2" s="905"/>
      <c r="AH2" s="905"/>
      <c r="AI2" s="46"/>
    </row>
    <row r="3" spans="1:81" ht="15.95" customHeight="1">
      <c r="AD3" s="639" t="s">
        <v>120</v>
      </c>
      <c r="AE3" s="639"/>
      <c r="AF3" s="639"/>
    </row>
    <row r="4" spans="1:81" ht="15.95" customHeight="1">
      <c r="AD4" s="48" t="s">
        <v>65</v>
      </c>
      <c r="AE4" s="49" t="s">
        <v>89</v>
      </c>
      <c r="AF4" s="50" t="s">
        <v>90</v>
      </c>
      <c r="AG4" s="18"/>
      <c r="AI4" s="51"/>
    </row>
    <row r="5" spans="1:81" ht="20.25" customHeight="1">
      <c r="A5" s="905" t="s">
        <v>88</v>
      </c>
      <c r="B5" s="905"/>
      <c r="C5" s="905"/>
      <c r="D5" s="905"/>
      <c r="E5" s="905"/>
      <c r="F5" s="905"/>
      <c r="G5" s="905"/>
      <c r="H5" s="905"/>
      <c r="I5" s="905"/>
      <c r="J5" s="905"/>
      <c r="K5" s="905"/>
      <c r="L5" s="905"/>
      <c r="M5" s="905"/>
      <c r="N5" s="905"/>
      <c r="O5" s="905"/>
      <c r="P5" s="905"/>
      <c r="Q5" s="905"/>
      <c r="R5" s="905"/>
      <c r="S5" s="905"/>
      <c r="T5" s="905"/>
      <c r="U5" s="905"/>
      <c r="V5" s="905"/>
      <c r="W5" s="905"/>
      <c r="X5" s="905"/>
      <c r="Y5" s="905"/>
      <c r="Z5" s="905"/>
      <c r="AA5" s="905"/>
      <c r="AB5" s="905"/>
      <c r="AC5" s="905"/>
      <c r="AD5" s="905"/>
      <c r="AE5" s="905"/>
      <c r="AF5" s="905"/>
      <c r="AG5" s="905"/>
      <c r="AH5" s="905"/>
      <c r="AI5" s="51"/>
    </row>
    <row r="6" spans="1:81" ht="15.95" customHeight="1">
      <c r="AC6" s="18"/>
      <c r="AD6" s="18"/>
      <c r="AE6" s="18"/>
      <c r="AF6" s="18"/>
      <c r="AG6" s="18"/>
    </row>
    <row r="7" spans="1:81" ht="15.95" customHeight="1">
      <c r="F7" s="654" t="s">
        <v>5</v>
      </c>
      <c r="G7" s="654"/>
      <c r="H7" s="654"/>
      <c r="I7" s="654"/>
      <c r="J7" s="654"/>
      <c r="K7" s="654"/>
      <c r="N7" s="639" t="s">
        <v>6</v>
      </c>
      <c r="O7" s="639"/>
      <c r="P7" s="639"/>
      <c r="Q7" s="639"/>
      <c r="R7" s="639"/>
      <c r="S7" s="639"/>
      <c r="T7" s="639"/>
      <c r="U7" s="639"/>
      <c r="CB7" s="92"/>
      <c r="CC7" s="92"/>
    </row>
    <row r="8" spans="1:81" ht="15.75" customHeight="1">
      <c r="F8" s="52" t="s">
        <v>91</v>
      </c>
      <c r="G8" s="53"/>
      <c r="H8" s="53"/>
      <c r="I8" s="53"/>
      <c r="J8" s="53"/>
      <c r="K8" s="54"/>
      <c r="L8" s="146"/>
      <c r="M8" s="240" t="str">
        <f>一面!R24</f>
        <v>2</v>
      </c>
      <c r="N8" s="267" t="str">
        <f>一面!S24</f>
        <v>8</v>
      </c>
      <c r="O8" s="671" t="str">
        <f>一面!T24</f>
        <v>(　　）</v>
      </c>
      <c r="P8" s="671"/>
      <c r="Q8" s="392" t="str">
        <f>一面!V24</f>
        <v/>
      </c>
      <c r="R8" s="426" t="str">
        <f>一面!W24</f>
        <v/>
      </c>
      <c r="S8" s="427" t="str">
        <f>一面!X24</f>
        <v/>
      </c>
      <c r="T8" s="428" t="str">
        <f>一面!Y24</f>
        <v/>
      </c>
      <c r="U8" s="427" t="str">
        <f>一面!Z24</f>
        <v/>
      </c>
      <c r="V8" s="425" t="str">
        <f>一面!AA24</f>
        <v/>
      </c>
      <c r="AJ8" s="44"/>
      <c r="CB8" s="92"/>
      <c r="CC8" s="92"/>
    </row>
    <row r="9" spans="1:81" ht="15.75" customHeight="1">
      <c r="L9" s="13"/>
      <c r="M9" s="13"/>
      <c r="AC9" s="55"/>
      <c r="AD9" s="974" t="s">
        <v>14</v>
      </c>
      <c r="AE9" s="974"/>
      <c r="AF9" s="974"/>
      <c r="AG9" s="20"/>
      <c r="AI9" s="56"/>
      <c r="AJ9" s="56"/>
      <c r="CB9" s="92"/>
      <c r="CC9" s="92"/>
    </row>
    <row r="10" spans="1:81" ht="15.75" customHeight="1" thickBot="1">
      <c r="L10" s="13"/>
      <c r="M10" s="13"/>
      <c r="AD10" s="57" t="s">
        <v>92</v>
      </c>
      <c r="AE10" s="58"/>
      <c r="AF10" s="59"/>
      <c r="AG10" s="60"/>
      <c r="AI10" s="990"/>
      <c r="AJ10" s="991"/>
      <c r="AK10" s="991"/>
      <c r="AL10" s="991"/>
      <c r="AM10" s="991"/>
      <c r="AN10" s="991"/>
      <c r="AO10" s="991"/>
      <c r="AP10" s="991"/>
      <c r="AQ10" s="991"/>
      <c r="AR10" s="991"/>
      <c r="AS10" s="991"/>
      <c r="AT10" s="991"/>
      <c r="AU10" s="991"/>
      <c r="AV10" s="372"/>
      <c r="CB10" s="92"/>
      <c r="CC10" s="92"/>
    </row>
    <row r="11" spans="1:81" ht="22.5" customHeight="1" thickBot="1">
      <c r="E11" s="680" t="s">
        <v>17</v>
      </c>
      <c r="F11" s="680"/>
      <c r="G11" s="680"/>
      <c r="H11" s="680"/>
      <c r="I11" s="317"/>
      <c r="J11" s="975" t="str">
        <f>IF(AJ14="","",""&amp;AJ14)</f>
        <v/>
      </c>
      <c r="K11" s="975"/>
      <c r="L11" s="975"/>
      <c r="M11" s="975"/>
      <c r="N11" s="975"/>
      <c r="O11" s="975"/>
      <c r="P11" s="975"/>
      <c r="Q11" s="975"/>
      <c r="R11" s="975"/>
      <c r="S11" s="975"/>
      <c r="T11" s="975"/>
      <c r="U11" s="975"/>
      <c r="V11" s="975"/>
      <c r="W11" s="975"/>
      <c r="X11" s="975"/>
      <c r="Y11" s="975"/>
      <c r="Z11" s="975"/>
      <c r="AA11" s="975"/>
      <c r="AI11" s="990"/>
      <c r="AJ11" s="991"/>
      <c r="AK11" s="991"/>
      <c r="AL11" s="991"/>
      <c r="AM11" s="991"/>
      <c r="AN11" s="991"/>
      <c r="AO11" s="991"/>
      <c r="AP11" s="991"/>
      <c r="AQ11" s="991"/>
      <c r="AR11" s="991"/>
      <c r="AS11" s="991"/>
      <c r="AT11" s="991"/>
      <c r="AU11" s="991"/>
      <c r="AV11" s="372"/>
      <c r="AW11" s="146"/>
      <c r="AX11" s="957" t="s">
        <v>93</v>
      </c>
      <c r="AY11" s="957"/>
      <c r="AZ11" s="958"/>
      <c r="BA11" s="758"/>
      <c r="BB11" s="760"/>
      <c r="BC11" s="284" t="s">
        <v>4644</v>
      </c>
      <c r="CB11" s="92"/>
      <c r="CC11" s="92"/>
    </row>
    <row r="12" spans="1:81" ht="6" customHeight="1" thickBot="1">
      <c r="E12" s="959" t="s">
        <v>93</v>
      </c>
      <c r="F12" s="959"/>
      <c r="G12" s="959"/>
      <c r="H12" s="959"/>
      <c r="I12" s="960" t="str">
        <f>IF(BA11&lt;&gt;"",BA11,IF(COUNTA(AJ17:AJ41)=0,"",COUNTA(AJ17:AJ41)))</f>
        <v/>
      </c>
      <c r="J12" s="960"/>
      <c r="K12" s="960"/>
      <c r="L12" s="960"/>
      <c r="M12" s="962" t="s">
        <v>84</v>
      </c>
      <c r="O12" s="963" t="s">
        <v>94</v>
      </c>
      <c r="P12" s="963"/>
      <c r="Q12" s="963"/>
      <c r="R12" s="963"/>
      <c r="S12" s="963"/>
      <c r="T12" s="963"/>
      <c r="U12" s="963"/>
      <c r="V12" s="963"/>
      <c r="W12" s="960" t="str">
        <f>IF(BA13&lt;&gt;"",BA13,IF(COUNTIF(AB17:AB41,"○")=0,"",COUNTIF(AB17:AB41,"○")))</f>
        <v/>
      </c>
      <c r="X12" s="960"/>
      <c r="Y12" s="960"/>
      <c r="Z12" s="960"/>
      <c r="AA12" s="962" t="s">
        <v>84</v>
      </c>
      <c r="AI12" s="285"/>
      <c r="AJ12" s="991"/>
      <c r="AK12" s="991"/>
      <c r="AL12" s="991"/>
      <c r="AM12" s="991"/>
      <c r="AN12" s="991"/>
      <c r="AO12" s="991"/>
      <c r="AP12" s="991"/>
      <c r="AQ12" s="991"/>
      <c r="AR12" s="991"/>
      <c r="AS12" s="991"/>
      <c r="AT12" s="991"/>
      <c r="AU12" s="991"/>
      <c r="AV12" s="372"/>
      <c r="AW12" s="146"/>
      <c r="AX12" s="956" t="s">
        <v>4643</v>
      </c>
      <c r="AY12" s="956"/>
      <c r="AZ12" s="956"/>
      <c r="BA12" s="284"/>
      <c r="BB12" s="146"/>
      <c r="BC12" s="146"/>
      <c r="CB12" s="92"/>
      <c r="CC12" s="92"/>
    </row>
    <row r="13" spans="1:81" ht="22.5" customHeight="1" thickBot="1">
      <c r="E13" s="959"/>
      <c r="F13" s="959"/>
      <c r="G13" s="959"/>
      <c r="H13" s="959"/>
      <c r="I13" s="961"/>
      <c r="J13" s="961"/>
      <c r="K13" s="961"/>
      <c r="L13" s="961"/>
      <c r="M13" s="959"/>
      <c r="O13" s="964"/>
      <c r="P13" s="964"/>
      <c r="Q13" s="964"/>
      <c r="R13" s="964"/>
      <c r="S13" s="964"/>
      <c r="T13" s="964"/>
      <c r="U13" s="964"/>
      <c r="V13" s="964"/>
      <c r="W13" s="961"/>
      <c r="X13" s="961"/>
      <c r="Y13" s="961"/>
      <c r="Z13" s="961"/>
      <c r="AA13" s="959"/>
      <c r="AI13" s="285" t="s">
        <v>4922</v>
      </c>
      <c r="AJ13" s="146"/>
      <c r="AK13" s="146"/>
      <c r="AL13" s="146"/>
      <c r="AM13" s="146"/>
      <c r="AN13" s="146"/>
      <c r="AO13" s="146"/>
      <c r="AP13" s="146"/>
      <c r="AQ13" s="146"/>
      <c r="AR13" s="146"/>
      <c r="AS13" s="146"/>
      <c r="AT13" s="371"/>
      <c r="AU13" s="146"/>
      <c r="AV13" s="146"/>
      <c r="AW13" s="372"/>
      <c r="AX13" s="956"/>
      <c r="AY13" s="956"/>
      <c r="AZ13" s="956"/>
      <c r="BA13" s="758"/>
      <c r="BB13" s="760"/>
      <c r="BC13" s="284" t="s">
        <v>4644</v>
      </c>
      <c r="CB13" s="92"/>
      <c r="CC13" s="92"/>
    </row>
    <row r="14" spans="1:81" ht="15.95" customHeight="1">
      <c r="A14" s="446" t="s">
        <v>0</v>
      </c>
      <c r="AI14" s="285"/>
      <c r="AJ14" s="761"/>
      <c r="AK14" s="762"/>
      <c r="AL14" s="762"/>
      <c r="AM14" s="762"/>
      <c r="AN14" s="762"/>
      <c r="AO14" s="762"/>
      <c r="AP14" s="762"/>
      <c r="AQ14" s="762"/>
      <c r="AR14" s="762"/>
      <c r="AS14" s="763"/>
      <c r="AT14" s="423"/>
      <c r="AU14" s="146"/>
      <c r="AV14" s="146"/>
      <c r="AW14" s="372"/>
      <c r="AX14" s="393"/>
      <c r="AY14" s="393"/>
      <c r="AZ14" s="393"/>
      <c r="BA14" s="284"/>
      <c r="BB14" s="146"/>
      <c r="BC14" s="146"/>
      <c r="CB14" s="92"/>
      <c r="CC14" s="92"/>
    </row>
    <row r="15" spans="1:81" ht="24" customHeight="1" thickBot="1">
      <c r="A15" s="455" t="s">
        <v>139</v>
      </c>
      <c r="C15" s="976" t="s">
        <v>121</v>
      </c>
      <c r="D15" s="977"/>
      <c r="E15" s="977"/>
      <c r="F15" s="977"/>
      <c r="G15" s="977"/>
      <c r="H15" s="977"/>
      <c r="I15" s="977"/>
      <c r="J15" s="977"/>
      <c r="K15" s="977"/>
      <c r="L15" s="977"/>
      <c r="M15" s="977"/>
      <c r="N15" s="977"/>
      <c r="O15" s="977"/>
      <c r="P15" s="977"/>
      <c r="Q15" s="977"/>
      <c r="R15" s="977"/>
      <c r="S15" s="977"/>
      <c r="T15" s="986"/>
      <c r="U15" s="986"/>
      <c r="V15" s="986"/>
      <c r="W15" s="986"/>
      <c r="X15" s="986"/>
      <c r="Y15" s="986"/>
      <c r="Z15" s="986"/>
      <c r="AA15" s="986"/>
      <c r="AB15" s="986"/>
      <c r="AC15" s="986"/>
      <c r="AD15" s="986"/>
      <c r="AE15" s="986"/>
      <c r="AF15" s="987"/>
      <c r="AG15" s="13"/>
      <c r="AJ15" s="970"/>
      <c r="AK15" s="971"/>
      <c r="AL15" s="971"/>
      <c r="AM15" s="971"/>
      <c r="AN15" s="971"/>
      <c r="AO15" s="971"/>
      <c r="AP15" s="971"/>
      <c r="AQ15" s="971"/>
      <c r="AR15" s="971"/>
      <c r="AS15" s="972"/>
      <c r="AT15" s="423"/>
      <c r="AW15" s="146"/>
      <c r="AX15" s="146"/>
      <c r="AY15" s="146"/>
      <c r="AZ15" s="146"/>
      <c r="BA15" s="284"/>
      <c r="BB15" s="146"/>
      <c r="BC15" s="146"/>
      <c r="CB15" s="92"/>
      <c r="CC15" s="92"/>
    </row>
    <row r="16" spans="1:81" ht="32.1" customHeight="1" thickBot="1">
      <c r="C16" s="976" t="s">
        <v>4899</v>
      </c>
      <c r="D16" s="977"/>
      <c r="E16" s="977"/>
      <c r="F16" s="977"/>
      <c r="G16" s="977"/>
      <c r="H16" s="977"/>
      <c r="I16" s="977"/>
      <c r="J16" s="977"/>
      <c r="K16" s="977"/>
      <c r="L16" s="978"/>
      <c r="M16" s="988" t="s">
        <v>122</v>
      </c>
      <c r="N16" s="989"/>
      <c r="O16" s="989"/>
      <c r="P16" s="989"/>
      <c r="Q16" s="989"/>
      <c r="R16" s="989"/>
      <c r="S16" s="989"/>
      <c r="T16" s="982" t="s">
        <v>95</v>
      </c>
      <c r="U16" s="983"/>
      <c r="V16" s="984"/>
      <c r="W16" s="985" t="s">
        <v>96</v>
      </c>
      <c r="X16" s="983"/>
      <c r="Y16" s="984"/>
      <c r="Z16" s="985" t="s">
        <v>97</v>
      </c>
      <c r="AA16" s="984"/>
      <c r="AB16" s="985" t="s">
        <v>98</v>
      </c>
      <c r="AC16" s="983"/>
      <c r="AD16" s="983"/>
      <c r="AE16" s="983"/>
      <c r="AF16" s="984"/>
      <c r="AG16" s="61"/>
      <c r="AI16" s="56"/>
      <c r="AJ16" s="307" t="s">
        <v>289</v>
      </c>
      <c r="AK16" s="147"/>
      <c r="AL16" s="973" t="s">
        <v>288</v>
      </c>
      <c r="AM16" s="973"/>
      <c r="AN16" s="973"/>
      <c r="AO16" s="973"/>
      <c r="AP16" s="973"/>
      <c r="AQ16" s="973"/>
      <c r="AR16" s="973"/>
      <c r="AS16" s="147"/>
      <c r="AT16" s="307" t="s">
        <v>290</v>
      </c>
      <c r="AU16" s="147"/>
      <c r="AV16" s="308" t="s">
        <v>293</v>
      </c>
      <c r="AW16" s="147"/>
      <c r="AX16" s="309" t="s">
        <v>294</v>
      </c>
      <c r="AY16" s="969" t="s">
        <v>358</v>
      </c>
      <c r="AZ16" s="969"/>
      <c r="BA16" s="969"/>
      <c r="BB16" s="969"/>
      <c r="BC16" s="969"/>
      <c r="BD16" s="62"/>
      <c r="BE16" s="62"/>
      <c r="CB16" s="92"/>
      <c r="CC16" s="92"/>
    </row>
    <row r="17" spans="1:81" ht="23.1" customHeight="1" thickBot="1">
      <c r="A17" s="456" t="s">
        <v>133</v>
      </c>
      <c r="C17" s="242" t="str">
        <f t="shared" ref="C17:C41" si="0">LEFT(AJ17)</f>
        <v/>
      </c>
      <c r="D17" s="243" t="str">
        <f t="shared" ref="D17:D41" si="1">MID(AJ17,2,1)</f>
        <v/>
      </c>
      <c r="E17" s="243" t="str">
        <f t="shared" ref="E17:E41" si="2">MID(AJ17,3,1)</f>
        <v/>
      </c>
      <c r="F17" s="243" t="str">
        <f t="shared" ref="F17:F41" si="3">MID(AJ17,4,1)</f>
        <v/>
      </c>
      <c r="G17" s="243" t="str">
        <f t="shared" ref="G17:G41" si="4">MID(AJ17,5,1)</f>
        <v/>
      </c>
      <c r="H17" s="243" t="str">
        <f t="shared" ref="H17:H41" si="5">MID(AJ17,6,1)</f>
        <v/>
      </c>
      <c r="I17" s="243" t="str">
        <f t="shared" ref="I17:I41" si="6">MID(AJ17,7,1)</f>
        <v/>
      </c>
      <c r="J17" s="243" t="str">
        <f t="shared" ref="J17:J41" si="7">MID(AJ17,8,1)</f>
        <v/>
      </c>
      <c r="K17" s="243" t="str">
        <f t="shared" ref="K17:K41" si="8">MID(AJ17,9,1)</f>
        <v/>
      </c>
      <c r="L17" s="244" t="str">
        <f t="shared" ref="L17:L41" si="9">MID(AJ17,10,1)</f>
        <v/>
      </c>
      <c r="M17" s="255" t="str">
        <f t="shared" ref="M17:M41" si="10">LEFT(AL17)</f>
        <v/>
      </c>
      <c r="N17" s="242" t="str">
        <f t="shared" ref="N17:N41" si="11">LEFT(AN17)</f>
        <v/>
      </c>
      <c r="O17" s="244" t="str">
        <f t="shared" ref="O17:O41" si="12">MID(AN17,2,1)</f>
        <v/>
      </c>
      <c r="P17" s="242" t="str">
        <f t="shared" ref="P17:P41" si="13">LEFT(AP17)</f>
        <v/>
      </c>
      <c r="Q17" s="244" t="str">
        <f t="shared" ref="Q17:Q41" si="14">MID(AP17,2,1)</f>
        <v/>
      </c>
      <c r="R17" s="242" t="str">
        <f t="shared" ref="R17:R41" si="15">LEFT(AR17)</f>
        <v/>
      </c>
      <c r="S17" s="244" t="str">
        <f t="shared" ref="S17:S41" si="16">MID(AR17,2,1)</f>
        <v/>
      </c>
      <c r="T17" s="976" t="str">
        <f t="shared" ref="T17:T41" si="17">IF(AT17="","1.男 2.女",LEFT(AT17,3))</f>
        <v>1.男 2.女</v>
      </c>
      <c r="U17" s="977"/>
      <c r="V17" s="978"/>
      <c r="W17" s="979" t="str">
        <f t="shared" ref="W17:W41" si="18">IF(AV17="","",AV17)</f>
        <v/>
      </c>
      <c r="X17" s="980"/>
      <c r="Y17" s="981"/>
      <c r="Z17" s="979" t="str">
        <f>IF(AX17="","",AX17)</f>
        <v/>
      </c>
      <c r="AA17" s="981"/>
      <c r="AB17" s="315" t="str">
        <f>IF(AZ17="","",AZ17)</f>
        <v/>
      </c>
      <c r="AC17" s="965" t="str">
        <f>IF(BA17="","[","["&amp;"("&amp;BA17&amp;")")</f>
        <v>[</v>
      </c>
      <c r="AD17" s="965"/>
      <c r="AE17" s="965" t="str">
        <f>IF(BC17="","]",BC17&amp;"]")</f>
        <v>]</v>
      </c>
      <c r="AF17" s="966"/>
      <c r="AG17" s="63"/>
      <c r="AI17" s="56">
        <v>1</v>
      </c>
      <c r="AJ17" s="316"/>
      <c r="AK17" s="284"/>
      <c r="AL17" s="310"/>
      <c r="AM17" s="311" t="s">
        <v>286</v>
      </c>
      <c r="AN17" s="283"/>
      <c r="AO17" s="284" t="s">
        <v>34</v>
      </c>
      <c r="AP17" s="283"/>
      <c r="AQ17" s="284" t="s">
        <v>11</v>
      </c>
      <c r="AR17" s="283"/>
      <c r="AS17" s="284" t="s">
        <v>287</v>
      </c>
      <c r="AT17" s="282"/>
      <c r="AU17" s="284"/>
      <c r="AV17" s="312"/>
      <c r="AW17" s="286"/>
      <c r="AX17" s="313"/>
      <c r="AY17" s="284"/>
      <c r="AZ17" s="424"/>
      <c r="BA17" s="310"/>
      <c r="BB17" s="284"/>
      <c r="BC17" s="283"/>
      <c r="BE17" s="293" t="s">
        <v>4854</v>
      </c>
      <c r="BF17" s="294"/>
      <c r="BG17" s="294"/>
      <c r="BH17" s="294"/>
      <c r="BI17" s="294"/>
      <c r="BJ17" s="295"/>
      <c r="BK17" s="295"/>
      <c r="BL17" s="296"/>
      <c r="BM17" s="296"/>
      <c r="BN17" s="296"/>
      <c r="BO17" s="296"/>
      <c r="BP17" s="296"/>
      <c r="BQ17" s="296"/>
      <c r="BR17" s="296"/>
      <c r="BS17" s="296"/>
      <c r="BT17" s="296"/>
      <c r="BU17" s="296"/>
      <c r="BV17" s="296"/>
      <c r="BW17" s="296"/>
      <c r="BX17" s="296"/>
      <c r="BY17" s="296"/>
      <c r="BZ17" s="302"/>
      <c r="CA17" s="303"/>
      <c r="CB17" s="92"/>
      <c r="CC17" s="92"/>
    </row>
    <row r="18" spans="1:81" ht="23.1" customHeight="1" thickBot="1">
      <c r="A18" s="456" t="s">
        <v>134</v>
      </c>
      <c r="C18" s="242" t="str">
        <f t="shared" si="0"/>
        <v/>
      </c>
      <c r="D18" s="243" t="str">
        <f t="shared" si="1"/>
        <v/>
      </c>
      <c r="E18" s="243" t="str">
        <f t="shared" si="2"/>
        <v/>
      </c>
      <c r="F18" s="243" t="str">
        <f t="shared" si="3"/>
        <v/>
      </c>
      <c r="G18" s="243" t="str">
        <f t="shared" si="4"/>
        <v/>
      </c>
      <c r="H18" s="243" t="str">
        <f t="shared" si="5"/>
        <v/>
      </c>
      <c r="I18" s="243" t="str">
        <f t="shared" si="6"/>
        <v/>
      </c>
      <c r="J18" s="243" t="str">
        <f t="shared" si="7"/>
        <v/>
      </c>
      <c r="K18" s="243" t="str">
        <f t="shared" si="8"/>
        <v/>
      </c>
      <c r="L18" s="244" t="str">
        <f t="shared" si="9"/>
        <v/>
      </c>
      <c r="M18" s="255" t="str">
        <f t="shared" si="10"/>
        <v/>
      </c>
      <c r="N18" s="242" t="str">
        <f t="shared" si="11"/>
        <v/>
      </c>
      <c r="O18" s="244" t="str">
        <f t="shared" si="12"/>
        <v/>
      </c>
      <c r="P18" s="242" t="str">
        <f t="shared" si="13"/>
        <v/>
      </c>
      <c r="Q18" s="244" t="str">
        <f t="shared" si="14"/>
        <v/>
      </c>
      <c r="R18" s="242" t="str">
        <f t="shared" si="15"/>
        <v/>
      </c>
      <c r="S18" s="244" t="str">
        <f t="shared" si="16"/>
        <v/>
      </c>
      <c r="T18" s="976" t="str">
        <f t="shared" si="17"/>
        <v>1.男 2.女</v>
      </c>
      <c r="U18" s="977"/>
      <c r="V18" s="978"/>
      <c r="W18" s="979" t="str">
        <f t="shared" si="18"/>
        <v/>
      </c>
      <c r="X18" s="980"/>
      <c r="Y18" s="981"/>
      <c r="Z18" s="979" t="str">
        <f>IF(AX18="","",AX18)</f>
        <v/>
      </c>
      <c r="AA18" s="981"/>
      <c r="AB18" s="315" t="str">
        <f>IF(AZ18="","",AZ18)</f>
        <v/>
      </c>
      <c r="AC18" s="965" t="str">
        <f>IF(BA18="","[","["&amp;"("&amp;BA18&amp;")")</f>
        <v>[</v>
      </c>
      <c r="AD18" s="965"/>
      <c r="AE18" s="965" t="str">
        <f>IF(BC18="","]",BC18&amp;"]")</f>
        <v>]</v>
      </c>
      <c r="AF18" s="966"/>
      <c r="AG18" s="63"/>
      <c r="AI18" s="56">
        <v>2</v>
      </c>
      <c r="AJ18" s="316"/>
      <c r="AK18" s="284"/>
      <c r="AL18" s="310"/>
      <c r="AM18" s="311" t="s">
        <v>286</v>
      </c>
      <c r="AN18" s="283"/>
      <c r="AO18" s="284" t="s">
        <v>34</v>
      </c>
      <c r="AP18" s="283"/>
      <c r="AQ18" s="284" t="s">
        <v>11</v>
      </c>
      <c r="AR18" s="283"/>
      <c r="AS18" s="284" t="s">
        <v>287</v>
      </c>
      <c r="AT18" s="282"/>
      <c r="AU18" s="284"/>
      <c r="AV18" s="312"/>
      <c r="AW18" s="286"/>
      <c r="AX18" s="313"/>
      <c r="AY18" s="284"/>
      <c r="AZ18" s="314"/>
      <c r="BA18" s="310"/>
      <c r="BB18" s="284"/>
      <c r="BC18" s="283"/>
      <c r="BE18" s="297">
        <v>1</v>
      </c>
      <c r="BF18" s="298" t="s">
        <v>4855</v>
      </c>
      <c r="BG18" s="298"/>
      <c r="BH18" s="298"/>
      <c r="BI18" s="298"/>
      <c r="BJ18" s="108"/>
      <c r="BK18" s="108"/>
      <c r="BL18" s="108"/>
      <c r="BM18" s="108"/>
      <c r="BN18" s="108"/>
      <c r="BO18" s="108"/>
      <c r="BP18" s="108"/>
      <c r="BQ18" s="108"/>
      <c r="BR18" s="108"/>
      <c r="BS18" s="108"/>
      <c r="BT18" s="108"/>
      <c r="BU18" s="108"/>
      <c r="BV18" s="108"/>
      <c r="BW18" s="108"/>
      <c r="BX18" s="108"/>
      <c r="BY18" s="108"/>
      <c r="CA18" s="304"/>
      <c r="CB18" s="92"/>
      <c r="CC18" s="92"/>
    </row>
    <row r="19" spans="1:81" ht="23.1" customHeight="1" thickBot="1">
      <c r="A19" s="456" t="s">
        <v>140</v>
      </c>
      <c r="C19" s="242" t="str">
        <f t="shared" si="0"/>
        <v/>
      </c>
      <c r="D19" s="243" t="str">
        <f t="shared" si="1"/>
        <v/>
      </c>
      <c r="E19" s="243" t="str">
        <f t="shared" si="2"/>
        <v/>
      </c>
      <c r="F19" s="243" t="str">
        <f t="shared" si="3"/>
        <v/>
      </c>
      <c r="G19" s="243" t="str">
        <f t="shared" si="4"/>
        <v/>
      </c>
      <c r="H19" s="243" t="str">
        <f t="shared" si="5"/>
        <v/>
      </c>
      <c r="I19" s="243" t="str">
        <f t="shared" si="6"/>
        <v/>
      </c>
      <c r="J19" s="243" t="str">
        <f t="shared" si="7"/>
        <v/>
      </c>
      <c r="K19" s="243" t="str">
        <f t="shared" si="8"/>
        <v/>
      </c>
      <c r="L19" s="244" t="str">
        <f t="shared" si="9"/>
        <v/>
      </c>
      <c r="M19" s="255" t="str">
        <f t="shared" si="10"/>
        <v/>
      </c>
      <c r="N19" s="242" t="str">
        <f t="shared" si="11"/>
        <v/>
      </c>
      <c r="O19" s="244" t="str">
        <f t="shared" si="12"/>
        <v/>
      </c>
      <c r="P19" s="242" t="str">
        <f t="shared" si="13"/>
        <v/>
      </c>
      <c r="Q19" s="244" t="str">
        <f t="shared" si="14"/>
        <v/>
      </c>
      <c r="R19" s="242" t="str">
        <f t="shared" si="15"/>
        <v/>
      </c>
      <c r="S19" s="244" t="str">
        <f t="shared" si="16"/>
        <v/>
      </c>
      <c r="T19" s="976" t="str">
        <f t="shared" si="17"/>
        <v>1.男 2.女</v>
      </c>
      <c r="U19" s="977"/>
      <c r="V19" s="978"/>
      <c r="W19" s="979" t="str">
        <f t="shared" si="18"/>
        <v/>
      </c>
      <c r="X19" s="980"/>
      <c r="Y19" s="981"/>
      <c r="Z19" s="979" t="str">
        <f>IF(AX19="","",AX19)</f>
        <v/>
      </c>
      <c r="AA19" s="981"/>
      <c r="AB19" s="315" t="str">
        <f>IF(AZ19="","",AZ19)</f>
        <v/>
      </c>
      <c r="AC19" s="965" t="str">
        <f>IF(BA19="","[","["&amp;"("&amp;BA19&amp;")")</f>
        <v>[</v>
      </c>
      <c r="AD19" s="965"/>
      <c r="AE19" s="965" t="str">
        <f>IF(BC19="","]",BC19&amp;"]")</f>
        <v>]</v>
      </c>
      <c r="AF19" s="966"/>
      <c r="AG19" s="63"/>
      <c r="AI19" s="56">
        <v>3</v>
      </c>
      <c r="AJ19" s="316"/>
      <c r="AK19" s="284"/>
      <c r="AL19" s="310"/>
      <c r="AM19" s="311" t="s">
        <v>286</v>
      </c>
      <c r="AN19" s="283"/>
      <c r="AO19" s="284" t="s">
        <v>34</v>
      </c>
      <c r="AP19" s="283"/>
      <c r="AQ19" s="284" t="s">
        <v>11</v>
      </c>
      <c r="AR19" s="283"/>
      <c r="AS19" s="284" t="s">
        <v>287</v>
      </c>
      <c r="AT19" s="282"/>
      <c r="AU19" s="284"/>
      <c r="AV19" s="312"/>
      <c r="AW19" s="286"/>
      <c r="AX19" s="313"/>
      <c r="AY19" s="284"/>
      <c r="AZ19" s="314"/>
      <c r="BA19" s="310"/>
      <c r="BB19" s="284"/>
      <c r="BC19" s="283"/>
      <c r="BE19" s="297"/>
      <c r="BF19" s="298" t="s">
        <v>100</v>
      </c>
      <c r="BG19" s="298" t="s">
        <v>4856</v>
      </c>
      <c r="BH19" s="298"/>
      <c r="BI19" s="298"/>
      <c r="BJ19" s="108"/>
      <c r="BK19" s="108"/>
      <c r="BL19" s="108"/>
      <c r="BM19" s="108"/>
      <c r="BN19" s="108"/>
      <c r="BO19" s="108"/>
      <c r="BP19" s="108"/>
      <c r="BQ19" s="108"/>
      <c r="BR19" s="108"/>
      <c r="BS19" s="108"/>
      <c r="BT19" s="108"/>
      <c r="BU19" s="108"/>
      <c r="BV19" s="108"/>
      <c r="BW19" s="108"/>
      <c r="BX19" s="108"/>
      <c r="BY19" s="108"/>
      <c r="CA19" s="304"/>
      <c r="CB19" s="92"/>
      <c r="CC19" s="92"/>
    </row>
    <row r="20" spans="1:81" ht="23.1" customHeight="1" thickBot="1">
      <c r="A20" s="456" t="s">
        <v>141</v>
      </c>
      <c r="C20" s="242" t="str">
        <f t="shared" si="0"/>
        <v/>
      </c>
      <c r="D20" s="243" t="str">
        <f t="shared" si="1"/>
        <v/>
      </c>
      <c r="E20" s="243" t="str">
        <f t="shared" si="2"/>
        <v/>
      </c>
      <c r="F20" s="243" t="str">
        <f t="shared" si="3"/>
        <v/>
      </c>
      <c r="G20" s="243" t="str">
        <f t="shared" si="4"/>
        <v/>
      </c>
      <c r="H20" s="243" t="str">
        <f t="shared" si="5"/>
        <v/>
      </c>
      <c r="I20" s="243" t="str">
        <f t="shared" si="6"/>
        <v/>
      </c>
      <c r="J20" s="243" t="str">
        <f t="shared" si="7"/>
        <v/>
      </c>
      <c r="K20" s="243" t="str">
        <f t="shared" si="8"/>
        <v/>
      </c>
      <c r="L20" s="244" t="str">
        <f t="shared" si="9"/>
        <v/>
      </c>
      <c r="M20" s="255" t="str">
        <f t="shared" si="10"/>
        <v/>
      </c>
      <c r="N20" s="242" t="str">
        <f t="shared" si="11"/>
        <v/>
      </c>
      <c r="O20" s="244" t="str">
        <f t="shared" si="12"/>
        <v/>
      </c>
      <c r="P20" s="242" t="str">
        <f t="shared" si="13"/>
        <v/>
      </c>
      <c r="Q20" s="244" t="str">
        <f t="shared" si="14"/>
        <v/>
      </c>
      <c r="R20" s="242" t="str">
        <f t="shared" si="15"/>
        <v/>
      </c>
      <c r="S20" s="244" t="str">
        <f t="shared" si="16"/>
        <v/>
      </c>
      <c r="T20" s="976" t="str">
        <f t="shared" si="17"/>
        <v>1.男 2.女</v>
      </c>
      <c r="U20" s="977"/>
      <c r="V20" s="978"/>
      <c r="W20" s="979" t="str">
        <f t="shared" si="18"/>
        <v/>
      </c>
      <c r="X20" s="980"/>
      <c r="Y20" s="981"/>
      <c r="Z20" s="979" t="str">
        <f>IF(AX20="","",AX20)</f>
        <v/>
      </c>
      <c r="AA20" s="981"/>
      <c r="AB20" s="315" t="str">
        <f>IF(AZ20="","",AZ20)</f>
        <v/>
      </c>
      <c r="AC20" s="965" t="str">
        <f>IF(BA20="","[","["&amp;"("&amp;BA20&amp;")")</f>
        <v>[</v>
      </c>
      <c r="AD20" s="965"/>
      <c r="AE20" s="965" t="str">
        <f>IF(BC20="","]",BC20&amp;"]")</f>
        <v>]</v>
      </c>
      <c r="AF20" s="966"/>
      <c r="AG20" s="63"/>
      <c r="AI20" s="56">
        <v>4</v>
      </c>
      <c r="AJ20" s="316"/>
      <c r="AK20" s="284"/>
      <c r="AL20" s="310"/>
      <c r="AM20" s="311" t="s">
        <v>286</v>
      </c>
      <c r="AN20" s="283"/>
      <c r="AO20" s="284" t="s">
        <v>34</v>
      </c>
      <c r="AP20" s="283"/>
      <c r="AQ20" s="284" t="s">
        <v>11</v>
      </c>
      <c r="AR20" s="283"/>
      <c r="AS20" s="284" t="s">
        <v>287</v>
      </c>
      <c r="AT20" s="282"/>
      <c r="AU20" s="284"/>
      <c r="AV20" s="312"/>
      <c r="AW20" s="286"/>
      <c r="AX20" s="313"/>
      <c r="AY20" s="284"/>
      <c r="AZ20" s="314"/>
      <c r="BA20" s="310"/>
      <c r="BB20" s="284"/>
      <c r="BC20" s="283"/>
      <c r="BE20" s="297"/>
      <c r="BF20" s="298"/>
      <c r="BG20" s="298" t="s">
        <v>5005</v>
      </c>
      <c r="BH20" s="298"/>
      <c r="BI20" s="298"/>
      <c r="BJ20" s="108"/>
      <c r="BK20" s="108"/>
      <c r="BL20" s="108"/>
      <c r="BM20" s="108"/>
      <c r="BN20" s="108"/>
      <c r="BO20" s="108"/>
      <c r="BP20" s="108"/>
      <c r="BQ20" s="108"/>
      <c r="BR20" s="108"/>
      <c r="BS20" s="108"/>
      <c r="BT20" s="108"/>
      <c r="BU20" s="108"/>
      <c r="BV20" s="108"/>
      <c r="BW20" s="108"/>
      <c r="BX20" s="108"/>
      <c r="BY20" s="108"/>
      <c r="CA20" s="304"/>
      <c r="CB20" s="92"/>
      <c r="CC20" s="92"/>
    </row>
    <row r="21" spans="1:81" ht="23.1" customHeight="1" thickBot="1">
      <c r="A21" s="456" t="s">
        <v>142</v>
      </c>
      <c r="C21" s="242" t="str">
        <f t="shared" si="0"/>
        <v/>
      </c>
      <c r="D21" s="243" t="str">
        <f t="shared" si="1"/>
        <v/>
      </c>
      <c r="E21" s="243" t="str">
        <f t="shared" si="2"/>
        <v/>
      </c>
      <c r="F21" s="243" t="str">
        <f t="shared" si="3"/>
        <v/>
      </c>
      <c r="G21" s="243" t="str">
        <f t="shared" si="4"/>
        <v/>
      </c>
      <c r="H21" s="243" t="str">
        <f t="shared" si="5"/>
        <v/>
      </c>
      <c r="I21" s="243" t="str">
        <f t="shared" si="6"/>
        <v/>
      </c>
      <c r="J21" s="243" t="str">
        <f t="shared" si="7"/>
        <v/>
      </c>
      <c r="K21" s="243" t="str">
        <f t="shared" si="8"/>
        <v/>
      </c>
      <c r="L21" s="244" t="str">
        <f t="shared" si="9"/>
        <v/>
      </c>
      <c r="M21" s="255" t="str">
        <f t="shared" si="10"/>
        <v/>
      </c>
      <c r="N21" s="242" t="str">
        <f t="shared" si="11"/>
        <v/>
      </c>
      <c r="O21" s="244" t="str">
        <f t="shared" si="12"/>
        <v/>
      </c>
      <c r="P21" s="242" t="str">
        <f t="shared" si="13"/>
        <v/>
      </c>
      <c r="Q21" s="244" t="str">
        <f t="shared" si="14"/>
        <v/>
      </c>
      <c r="R21" s="242" t="str">
        <f t="shared" si="15"/>
        <v/>
      </c>
      <c r="S21" s="244" t="str">
        <f t="shared" si="16"/>
        <v/>
      </c>
      <c r="T21" s="976" t="str">
        <f t="shared" si="17"/>
        <v>1.男 2.女</v>
      </c>
      <c r="U21" s="977"/>
      <c r="V21" s="978"/>
      <c r="W21" s="979" t="str">
        <f t="shared" si="18"/>
        <v/>
      </c>
      <c r="X21" s="980"/>
      <c r="Y21" s="981"/>
      <c r="Z21" s="979" t="str">
        <f t="shared" ref="Z21:Z41" si="19">IF(AX21="","",AX21)</f>
        <v/>
      </c>
      <c r="AA21" s="981"/>
      <c r="AB21" s="315" t="str">
        <f t="shared" ref="AB21:AB41" si="20">IF(AZ21="","",AZ21)</f>
        <v/>
      </c>
      <c r="AC21" s="965" t="str">
        <f t="shared" ref="AC21:AC41" si="21">IF(BA21="","[","["&amp;"("&amp;BA21&amp;")")</f>
        <v>[</v>
      </c>
      <c r="AD21" s="965"/>
      <c r="AE21" s="965" t="str">
        <f t="shared" ref="AE21:AE41" si="22">IF(BC21="","]",BC21&amp;"]")</f>
        <v>]</v>
      </c>
      <c r="AF21" s="966"/>
      <c r="AG21" s="63"/>
      <c r="AI21" s="56">
        <v>5</v>
      </c>
      <c r="AJ21" s="316"/>
      <c r="AK21" s="284"/>
      <c r="AL21" s="310"/>
      <c r="AM21" s="311" t="s">
        <v>286</v>
      </c>
      <c r="AN21" s="283"/>
      <c r="AO21" s="284" t="s">
        <v>34</v>
      </c>
      <c r="AP21" s="283"/>
      <c r="AQ21" s="284" t="s">
        <v>11</v>
      </c>
      <c r="AR21" s="283"/>
      <c r="AS21" s="284" t="s">
        <v>287</v>
      </c>
      <c r="AT21" s="282"/>
      <c r="AU21" s="284"/>
      <c r="AV21" s="312"/>
      <c r="AW21" s="286"/>
      <c r="AX21" s="313"/>
      <c r="AY21" s="284"/>
      <c r="AZ21" s="314"/>
      <c r="BA21" s="310"/>
      <c r="BB21" s="284"/>
      <c r="BC21" s="283"/>
      <c r="BE21" s="297"/>
      <c r="BF21" s="298"/>
      <c r="BG21" s="298" t="s">
        <v>4857</v>
      </c>
      <c r="BH21" s="298"/>
      <c r="BI21" s="298"/>
      <c r="BJ21" s="108"/>
      <c r="BK21" s="108"/>
      <c r="BL21" s="108"/>
      <c r="BM21" s="108"/>
      <c r="BN21" s="108"/>
      <c r="BO21" s="108"/>
      <c r="BP21" s="108"/>
      <c r="BQ21" s="108"/>
      <c r="BR21" s="108"/>
      <c r="BS21" s="108"/>
      <c r="BT21" s="108"/>
      <c r="BU21" s="108"/>
      <c r="BV21" s="108"/>
      <c r="BW21" s="108"/>
      <c r="BX21" s="108"/>
      <c r="BY21" s="108"/>
      <c r="CA21" s="304"/>
      <c r="CB21" s="92"/>
      <c r="CC21" s="92"/>
    </row>
    <row r="22" spans="1:81" ht="23.1" customHeight="1" thickBot="1">
      <c r="A22" s="456" t="s">
        <v>143</v>
      </c>
      <c r="C22" s="242" t="str">
        <f t="shared" si="0"/>
        <v/>
      </c>
      <c r="D22" s="243" t="str">
        <f t="shared" si="1"/>
        <v/>
      </c>
      <c r="E22" s="243" t="str">
        <f t="shared" si="2"/>
        <v/>
      </c>
      <c r="F22" s="243" t="str">
        <f t="shared" si="3"/>
        <v/>
      </c>
      <c r="G22" s="243" t="str">
        <f t="shared" si="4"/>
        <v/>
      </c>
      <c r="H22" s="243" t="str">
        <f t="shared" si="5"/>
        <v/>
      </c>
      <c r="I22" s="243" t="str">
        <f t="shared" si="6"/>
        <v/>
      </c>
      <c r="J22" s="243" t="str">
        <f t="shared" si="7"/>
        <v/>
      </c>
      <c r="K22" s="243" t="str">
        <f t="shared" si="8"/>
        <v/>
      </c>
      <c r="L22" s="244" t="str">
        <f t="shared" si="9"/>
        <v/>
      </c>
      <c r="M22" s="255" t="str">
        <f t="shared" si="10"/>
        <v/>
      </c>
      <c r="N22" s="242" t="str">
        <f t="shared" si="11"/>
        <v/>
      </c>
      <c r="O22" s="244" t="str">
        <f t="shared" si="12"/>
        <v/>
      </c>
      <c r="P22" s="242" t="str">
        <f t="shared" si="13"/>
        <v/>
      </c>
      <c r="Q22" s="244" t="str">
        <f t="shared" si="14"/>
        <v/>
      </c>
      <c r="R22" s="242" t="str">
        <f t="shared" si="15"/>
        <v/>
      </c>
      <c r="S22" s="244" t="str">
        <f t="shared" si="16"/>
        <v/>
      </c>
      <c r="T22" s="976" t="str">
        <f t="shared" si="17"/>
        <v>1.男 2.女</v>
      </c>
      <c r="U22" s="977"/>
      <c r="V22" s="978"/>
      <c r="W22" s="979" t="str">
        <f t="shared" si="18"/>
        <v/>
      </c>
      <c r="X22" s="980"/>
      <c r="Y22" s="981"/>
      <c r="Z22" s="979" t="str">
        <f t="shared" si="19"/>
        <v/>
      </c>
      <c r="AA22" s="981"/>
      <c r="AB22" s="315" t="str">
        <f t="shared" si="20"/>
        <v/>
      </c>
      <c r="AC22" s="965" t="str">
        <f t="shared" si="21"/>
        <v>[</v>
      </c>
      <c r="AD22" s="965"/>
      <c r="AE22" s="965" t="str">
        <f t="shared" si="22"/>
        <v>]</v>
      </c>
      <c r="AF22" s="966"/>
      <c r="AG22" s="63"/>
      <c r="AI22" s="56">
        <v>6</v>
      </c>
      <c r="AJ22" s="316"/>
      <c r="AK22" s="284"/>
      <c r="AL22" s="310"/>
      <c r="AM22" s="311" t="s">
        <v>286</v>
      </c>
      <c r="AN22" s="283"/>
      <c r="AO22" s="284" t="s">
        <v>34</v>
      </c>
      <c r="AP22" s="283"/>
      <c r="AQ22" s="284" t="s">
        <v>11</v>
      </c>
      <c r="AR22" s="283"/>
      <c r="AS22" s="284" t="s">
        <v>287</v>
      </c>
      <c r="AT22" s="282"/>
      <c r="AU22" s="284"/>
      <c r="AV22" s="312"/>
      <c r="AW22" s="286"/>
      <c r="AX22" s="313"/>
      <c r="AY22" s="284"/>
      <c r="AZ22" s="314"/>
      <c r="BA22" s="310"/>
      <c r="BB22" s="284"/>
      <c r="BC22" s="283"/>
      <c r="BE22" s="297"/>
      <c r="BF22" s="298"/>
      <c r="BG22" s="298" t="s">
        <v>4983</v>
      </c>
      <c r="BH22" s="298"/>
      <c r="BI22" s="298"/>
      <c r="BJ22" s="108"/>
      <c r="BK22" s="108"/>
      <c r="BL22" s="108"/>
      <c r="BM22" s="108"/>
      <c r="BN22" s="108"/>
      <c r="BO22" s="108"/>
      <c r="BP22" s="108"/>
      <c r="BQ22" s="108"/>
      <c r="BR22" s="108"/>
      <c r="BS22" s="108"/>
      <c r="BT22" s="108"/>
      <c r="BU22" s="108"/>
      <c r="BV22" s="108"/>
      <c r="BW22" s="108"/>
      <c r="BX22" s="108"/>
      <c r="BY22" s="108"/>
      <c r="CA22" s="304"/>
      <c r="CB22" s="92"/>
      <c r="CC22" s="92"/>
    </row>
    <row r="23" spans="1:81" ht="23.1" customHeight="1" thickBot="1">
      <c r="A23" s="456" t="s">
        <v>144</v>
      </c>
      <c r="C23" s="242" t="str">
        <f t="shared" si="0"/>
        <v/>
      </c>
      <c r="D23" s="243" t="str">
        <f t="shared" si="1"/>
        <v/>
      </c>
      <c r="E23" s="243" t="str">
        <f t="shared" si="2"/>
        <v/>
      </c>
      <c r="F23" s="243" t="str">
        <f t="shared" si="3"/>
        <v/>
      </c>
      <c r="G23" s="243" t="str">
        <f t="shared" si="4"/>
        <v/>
      </c>
      <c r="H23" s="243" t="str">
        <f t="shared" si="5"/>
        <v/>
      </c>
      <c r="I23" s="243" t="str">
        <f t="shared" si="6"/>
        <v/>
      </c>
      <c r="J23" s="243" t="str">
        <f t="shared" si="7"/>
        <v/>
      </c>
      <c r="K23" s="243" t="str">
        <f t="shared" si="8"/>
        <v/>
      </c>
      <c r="L23" s="244" t="str">
        <f t="shared" si="9"/>
        <v/>
      </c>
      <c r="M23" s="255" t="str">
        <f t="shared" si="10"/>
        <v/>
      </c>
      <c r="N23" s="242" t="str">
        <f t="shared" si="11"/>
        <v/>
      </c>
      <c r="O23" s="244" t="str">
        <f t="shared" si="12"/>
        <v/>
      </c>
      <c r="P23" s="242" t="str">
        <f t="shared" si="13"/>
        <v/>
      </c>
      <c r="Q23" s="244" t="str">
        <f t="shared" si="14"/>
        <v/>
      </c>
      <c r="R23" s="242" t="str">
        <f t="shared" si="15"/>
        <v/>
      </c>
      <c r="S23" s="244" t="str">
        <f t="shared" si="16"/>
        <v/>
      </c>
      <c r="T23" s="976" t="str">
        <f t="shared" si="17"/>
        <v>1.男 2.女</v>
      </c>
      <c r="U23" s="977"/>
      <c r="V23" s="978"/>
      <c r="W23" s="979" t="str">
        <f t="shared" si="18"/>
        <v/>
      </c>
      <c r="X23" s="980"/>
      <c r="Y23" s="981"/>
      <c r="Z23" s="979" t="str">
        <f t="shared" si="19"/>
        <v/>
      </c>
      <c r="AA23" s="981"/>
      <c r="AB23" s="315" t="str">
        <f t="shared" si="20"/>
        <v/>
      </c>
      <c r="AC23" s="965" t="str">
        <f t="shared" si="21"/>
        <v>[</v>
      </c>
      <c r="AD23" s="965"/>
      <c r="AE23" s="965" t="str">
        <f t="shared" si="22"/>
        <v>]</v>
      </c>
      <c r="AF23" s="966"/>
      <c r="AG23" s="63"/>
      <c r="AI23" s="56">
        <v>7</v>
      </c>
      <c r="AJ23" s="316"/>
      <c r="AK23" s="284"/>
      <c r="AL23" s="310"/>
      <c r="AM23" s="311" t="s">
        <v>286</v>
      </c>
      <c r="AN23" s="283"/>
      <c r="AO23" s="284" t="s">
        <v>34</v>
      </c>
      <c r="AP23" s="283"/>
      <c r="AQ23" s="284" t="s">
        <v>11</v>
      </c>
      <c r="AR23" s="283"/>
      <c r="AS23" s="284" t="s">
        <v>287</v>
      </c>
      <c r="AT23" s="282"/>
      <c r="AU23" s="284"/>
      <c r="AV23" s="312"/>
      <c r="AW23" s="286"/>
      <c r="AX23" s="313"/>
      <c r="AY23" s="284"/>
      <c r="AZ23" s="314"/>
      <c r="BA23" s="310"/>
      <c r="BB23" s="284"/>
      <c r="BC23" s="283"/>
      <c r="BE23" s="297"/>
      <c r="BF23" s="298" t="s">
        <v>4858</v>
      </c>
      <c r="BG23" s="298" t="s">
        <v>4859</v>
      </c>
      <c r="BH23" s="298"/>
      <c r="BI23" s="298"/>
      <c r="BJ23" s="108"/>
      <c r="BK23" s="108"/>
      <c r="BL23" s="108"/>
      <c r="BM23" s="108"/>
      <c r="BN23" s="108"/>
      <c r="BO23" s="108"/>
      <c r="BP23" s="108"/>
      <c r="BQ23" s="108"/>
      <c r="BR23" s="108"/>
      <c r="BS23" s="108"/>
      <c r="BT23" s="108"/>
      <c r="BU23" s="108"/>
      <c r="BV23" s="108"/>
      <c r="BW23" s="108"/>
      <c r="BX23" s="108"/>
      <c r="BY23" s="108"/>
      <c r="CA23" s="304"/>
      <c r="CB23" s="92"/>
      <c r="CC23" s="92"/>
    </row>
    <row r="24" spans="1:81" ht="23.1" customHeight="1" thickBot="1">
      <c r="A24" s="456" t="s">
        <v>145</v>
      </c>
      <c r="C24" s="242" t="str">
        <f t="shared" si="0"/>
        <v/>
      </c>
      <c r="D24" s="243" t="str">
        <f t="shared" si="1"/>
        <v/>
      </c>
      <c r="E24" s="243" t="str">
        <f t="shared" si="2"/>
        <v/>
      </c>
      <c r="F24" s="243" t="str">
        <f t="shared" si="3"/>
        <v/>
      </c>
      <c r="G24" s="243" t="str">
        <f t="shared" si="4"/>
        <v/>
      </c>
      <c r="H24" s="243" t="str">
        <f t="shared" si="5"/>
        <v/>
      </c>
      <c r="I24" s="243" t="str">
        <f t="shared" si="6"/>
        <v/>
      </c>
      <c r="J24" s="243" t="str">
        <f t="shared" si="7"/>
        <v/>
      </c>
      <c r="K24" s="243" t="str">
        <f t="shared" si="8"/>
        <v/>
      </c>
      <c r="L24" s="244" t="str">
        <f t="shared" si="9"/>
        <v/>
      </c>
      <c r="M24" s="255" t="str">
        <f t="shared" si="10"/>
        <v/>
      </c>
      <c r="N24" s="242" t="str">
        <f t="shared" si="11"/>
        <v/>
      </c>
      <c r="O24" s="244" t="str">
        <f t="shared" si="12"/>
        <v/>
      </c>
      <c r="P24" s="242" t="str">
        <f t="shared" si="13"/>
        <v/>
      </c>
      <c r="Q24" s="244" t="str">
        <f t="shared" si="14"/>
        <v/>
      </c>
      <c r="R24" s="242" t="str">
        <f t="shared" si="15"/>
        <v/>
      </c>
      <c r="S24" s="244" t="str">
        <f t="shared" si="16"/>
        <v/>
      </c>
      <c r="T24" s="976" t="str">
        <f t="shared" si="17"/>
        <v>1.男 2.女</v>
      </c>
      <c r="U24" s="977"/>
      <c r="V24" s="978"/>
      <c r="W24" s="979" t="str">
        <f t="shared" si="18"/>
        <v/>
      </c>
      <c r="X24" s="980"/>
      <c r="Y24" s="981"/>
      <c r="Z24" s="979" t="str">
        <f t="shared" si="19"/>
        <v/>
      </c>
      <c r="AA24" s="981"/>
      <c r="AB24" s="315" t="str">
        <f t="shared" si="20"/>
        <v/>
      </c>
      <c r="AC24" s="965" t="str">
        <f t="shared" si="21"/>
        <v>[</v>
      </c>
      <c r="AD24" s="965"/>
      <c r="AE24" s="965" t="str">
        <f t="shared" si="22"/>
        <v>]</v>
      </c>
      <c r="AF24" s="966"/>
      <c r="AG24" s="63"/>
      <c r="AI24" s="56">
        <v>8</v>
      </c>
      <c r="AJ24" s="316"/>
      <c r="AK24" s="284"/>
      <c r="AL24" s="310"/>
      <c r="AM24" s="311" t="s">
        <v>286</v>
      </c>
      <c r="AN24" s="283"/>
      <c r="AO24" s="284" t="s">
        <v>34</v>
      </c>
      <c r="AP24" s="283"/>
      <c r="AQ24" s="284" t="s">
        <v>11</v>
      </c>
      <c r="AR24" s="283"/>
      <c r="AS24" s="284" t="s">
        <v>287</v>
      </c>
      <c r="AT24" s="282"/>
      <c r="AU24" s="284"/>
      <c r="AV24" s="312"/>
      <c r="AW24" s="286"/>
      <c r="AX24" s="313"/>
      <c r="AY24" s="284"/>
      <c r="AZ24" s="314"/>
      <c r="BA24" s="310"/>
      <c r="BB24" s="284"/>
      <c r="BC24" s="283"/>
      <c r="BE24" s="297"/>
      <c r="BF24" s="298"/>
      <c r="BG24" s="298" t="s">
        <v>4860</v>
      </c>
      <c r="BH24" s="298"/>
      <c r="BI24" s="298"/>
      <c r="BJ24" s="108"/>
      <c r="BK24" s="108"/>
      <c r="BL24" s="108"/>
      <c r="BM24" s="108"/>
      <c r="BN24" s="108"/>
      <c r="BO24" s="108"/>
      <c r="BP24" s="108"/>
      <c r="BQ24" s="108"/>
      <c r="BR24" s="108"/>
      <c r="BS24" s="108"/>
      <c r="BT24" s="108"/>
      <c r="BU24" s="108"/>
      <c r="BV24" s="108"/>
      <c r="BW24" s="108"/>
      <c r="BX24" s="108"/>
      <c r="BY24" s="108"/>
      <c r="CA24" s="304"/>
      <c r="CB24" s="92"/>
      <c r="CC24" s="92"/>
    </row>
    <row r="25" spans="1:81" ht="23.1" customHeight="1" thickBot="1">
      <c r="A25" s="456" t="s">
        <v>146</v>
      </c>
      <c r="C25" s="242" t="str">
        <f t="shared" si="0"/>
        <v/>
      </c>
      <c r="D25" s="243" t="str">
        <f t="shared" si="1"/>
        <v/>
      </c>
      <c r="E25" s="243" t="str">
        <f t="shared" si="2"/>
        <v/>
      </c>
      <c r="F25" s="243" t="str">
        <f t="shared" si="3"/>
        <v/>
      </c>
      <c r="G25" s="243" t="str">
        <f t="shared" si="4"/>
        <v/>
      </c>
      <c r="H25" s="243" t="str">
        <f t="shared" si="5"/>
        <v/>
      </c>
      <c r="I25" s="243" t="str">
        <f t="shared" si="6"/>
        <v/>
      </c>
      <c r="J25" s="243" t="str">
        <f t="shared" si="7"/>
        <v/>
      </c>
      <c r="K25" s="243" t="str">
        <f t="shared" si="8"/>
        <v/>
      </c>
      <c r="L25" s="244" t="str">
        <f t="shared" si="9"/>
        <v/>
      </c>
      <c r="M25" s="255" t="str">
        <f t="shared" si="10"/>
        <v/>
      </c>
      <c r="N25" s="242" t="str">
        <f t="shared" si="11"/>
        <v/>
      </c>
      <c r="O25" s="244" t="str">
        <f t="shared" si="12"/>
        <v/>
      </c>
      <c r="P25" s="242" t="str">
        <f t="shared" si="13"/>
        <v/>
      </c>
      <c r="Q25" s="244" t="str">
        <f t="shared" si="14"/>
        <v/>
      </c>
      <c r="R25" s="242" t="str">
        <f t="shared" si="15"/>
        <v/>
      </c>
      <c r="S25" s="244" t="str">
        <f t="shared" si="16"/>
        <v/>
      </c>
      <c r="T25" s="976" t="str">
        <f t="shared" si="17"/>
        <v>1.男 2.女</v>
      </c>
      <c r="U25" s="977"/>
      <c r="V25" s="978"/>
      <c r="W25" s="979" t="str">
        <f t="shared" si="18"/>
        <v/>
      </c>
      <c r="X25" s="980"/>
      <c r="Y25" s="981"/>
      <c r="Z25" s="979" t="str">
        <f t="shared" si="19"/>
        <v/>
      </c>
      <c r="AA25" s="981"/>
      <c r="AB25" s="315" t="str">
        <f t="shared" si="20"/>
        <v/>
      </c>
      <c r="AC25" s="965" t="str">
        <f t="shared" si="21"/>
        <v>[</v>
      </c>
      <c r="AD25" s="965"/>
      <c r="AE25" s="965" t="str">
        <f t="shared" si="22"/>
        <v>]</v>
      </c>
      <c r="AF25" s="966"/>
      <c r="AG25" s="63"/>
      <c r="AI25" s="56">
        <v>9</v>
      </c>
      <c r="AJ25" s="316"/>
      <c r="AK25" s="284"/>
      <c r="AL25" s="310"/>
      <c r="AM25" s="311" t="s">
        <v>286</v>
      </c>
      <c r="AN25" s="283"/>
      <c r="AO25" s="284" t="s">
        <v>34</v>
      </c>
      <c r="AP25" s="283"/>
      <c r="AQ25" s="284" t="s">
        <v>11</v>
      </c>
      <c r="AR25" s="283"/>
      <c r="AS25" s="284" t="s">
        <v>287</v>
      </c>
      <c r="AT25" s="282"/>
      <c r="AU25" s="284"/>
      <c r="AV25" s="312"/>
      <c r="AW25" s="286"/>
      <c r="AX25" s="313"/>
      <c r="AY25" s="284"/>
      <c r="AZ25" s="314"/>
      <c r="BA25" s="310"/>
      <c r="BB25" s="284"/>
      <c r="BC25" s="283"/>
      <c r="BE25" s="297"/>
      <c r="BF25" s="298"/>
      <c r="BG25" s="298" t="s">
        <v>4861</v>
      </c>
      <c r="BH25" s="298"/>
      <c r="BI25" s="298"/>
      <c r="BJ25" s="108"/>
      <c r="BK25" s="108"/>
      <c r="BL25" s="108"/>
      <c r="BM25" s="108"/>
      <c r="BN25" s="108"/>
      <c r="BO25" s="108"/>
      <c r="BP25" s="108"/>
      <c r="BQ25" s="108"/>
      <c r="BR25" s="108"/>
      <c r="BS25" s="108"/>
      <c r="BT25" s="108"/>
      <c r="BU25" s="108"/>
      <c r="BV25" s="108"/>
      <c r="BW25" s="108"/>
      <c r="BX25" s="108"/>
      <c r="BY25" s="108"/>
      <c r="CA25" s="304"/>
      <c r="CB25" s="92"/>
      <c r="CC25" s="92"/>
    </row>
    <row r="26" spans="1:81" ht="23.1" customHeight="1" thickBot="1">
      <c r="A26" s="456" t="s">
        <v>147</v>
      </c>
      <c r="C26" s="242" t="str">
        <f t="shared" si="0"/>
        <v/>
      </c>
      <c r="D26" s="243" t="str">
        <f t="shared" si="1"/>
        <v/>
      </c>
      <c r="E26" s="243" t="str">
        <f t="shared" si="2"/>
        <v/>
      </c>
      <c r="F26" s="243" t="str">
        <f t="shared" si="3"/>
        <v/>
      </c>
      <c r="G26" s="243" t="str">
        <f t="shared" si="4"/>
        <v/>
      </c>
      <c r="H26" s="243" t="str">
        <f t="shared" si="5"/>
        <v/>
      </c>
      <c r="I26" s="243" t="str">
        <f t="shared" si="6"/>
        <v/>
      </c>
      <c r="J26" s="243" t="str">
        <f t="shared" si="7"/>
        <v/>
      </c>
      <c r="K26" s="243" t="str">
        <f t="shared" si="8"/>
        <v/>
      </c>
      <c r="L26" s="244" t="str">
        <f t="shared" si="9"/>
        <v/>
      </c>
      <c r="M26" s="255" t="str">
        <f t="shared" si="10"/>
        <v/>
      </c>
      <c r="N26" s="242" t="str">
        <f t="shared" si="11"/>
        <v/>
      </c>
      <c r="O26" s="244" t="str">
        <f t="shared" si="12"/>
        <v/>
      </c>
      <c r="P26" s="242" t="str">
        <f t="shared" si="13"/>
        <v/>
      </c>
      <c r="Q26" s="244" t="str">
        <f t="shared" si="14"/>
        <v/>
      </c>
      <c r="R26" s="242" t="str">
        <f t="shared" si="15"/>
        <v/>
      </c>
      <c r="S26" s="244" t="str">
        <f t="shared" si="16"/>
        <v/>
      </c>
      <c r="T26" s="976" t="str">
        <f t="shared" si="17"/>
        <v>1.男 2.女</v>
      </c>
      <c r="U26" s="977"/>
      <c r="V26" s="978"/>
      <c r="W26" s="979" t="str">
        <f t="shared" si="18"/>
        <v/>
      </c>
      <c r="X26" s="980"/>
      <c r="Y26" s="981"/>
      <c r="Z26" s="979" t="str">
        <f t="shared" si="19"/>
        <v/>
      </c>
      <c r="AA26" s="981"/>
      <c r="AB26" s="315" t="str">
        <f t="shared" si="20"/>
        <v/>
      </c>
      <c r="AC26" s="965" t="str">
        <f t="shared" si="21"/>
        <v>[</v>
      </c>
      <c r="AD26" s="965"/>
      <c r="AE26" s="965" t="str">
        <f t="shared" si="22"/>
        <v>]</v>
      </c>
      <c r="AF26" s="966"/>
      <c r="AG26" s="63"/>
      <c r="AI26" s="56">
        <v>10</v>
      </c>
      <c r="AJ26" s="316"/>
      <c r="AK26" s="284"/>
      <c r="AL26" s="310"/>
      <c r="AM26" s="311" t="s">
        <v>286</v>
      </c>
      <c r="AN26" s="283"/>
      <c r="AO26" s="284" t="s">
        <v>34</v>
      </c>
      <c r="AP26" s="283"/>
      <c r="AQ26" s="284" t="s">
        <v>11</v>
      </c>
      <c r="AR26" s="283"/>
      <c r="AS26" s="284" t="s">
        <v>287</v>
      </c>
      <c r="AT26" s="282"/>
      <c r="AU26" s="284"/>
      <c r="AV26" s="312"/>
      <c r="AW26" s="286"/>
      <c r="AX26" s="313"/>
      <c r="AY26" s="284"/>
      <c r="AZ26" s="314"/>
      <c r="BA26" s="310"/>
      <c r="BB26" s="284"/>
      <c r="BC26" s="283"/>
      <c r="BE26" s="297"/>
      <c r="BF26" s="298"/>
      <c r="BG26" s="298" t="s">
        <v>4862</v>
      </c>
      <c r="BH26" s="298"/>
      <c r="BI26" s="298"/>
      <c r="BJ26" s="108"/>
      <c r="BK26" s="108"/>
      <c r="BL26" s="108"/>
      <c r="BM26" s="108"/>
      <c r="BN26" s="108"/>
      <c r="BO26" s="108"/>
      <c r="BP26" s="108"/>
      <c r="BQ26" s="108"/>
      <c r="BR26" s="108"/>
      <c r="BS26" s="108"/>
      <c r="BT26" s="108"/>
      <c r="BU26" s="108"/>
      <c r="BV26" s="108"/>
      <c r="BW26" s="108"/>
      <c r="BX26" s="108"/>
      <c r="BY26" s="108"/>
      <c r="CA26" s="304"/>
      <c r="CB26" s="92"/>
      <c r="CC26" s="92"/>
    </row>
    <row r="27" spans="1:81" ht="23.1" customHeight="1" thickBot="1">
      <c r="A27" s="456" t="s">
        <v>148</v>
      </c>
      <c r="C27" s="242" t="str">
        <f t="shared" si="0"/>
        <v/>
      </c>
      <c r="D27" s="243" t="str">
        <f t="shared" si="1"/>
        <v/>
      </c>
      <c r="E27" s="243" t="str">
        <f t="shared" si="2"/>
        <v/>
      </c>
      <c r="F27" s="243" t="str">
        <f t="shared" si="3"/>
        <v/>
      </c>
      <c r="G27" s="243" t="str">
        <f t="shared" si="4"/>
        <v/>
      </c>
      <c r="H27" s="243" t="str">
        <f t="shared" si="5"/>
        <v/>
      </c>
      <c r="I27" s="243" t="str">
        <f t="shared" si="6"/>
        <v/>
      </c>
      <c r="J27" s="243" t="str">
        <f t="shared" si="7"/>
        <v/>
      </c>
      <c r="K27" s="243" t="str">
        <f t="shared" si="8"/>
        <v/>
      </c>
      <c r="L27" s="244" t="str">
        <f t="shared" si="9"/>
        <v/>
      </c>
      <c r="M27" s="255" t="str">
        <f t="shared" si="10"/>
        <v/>
      </c>
      <c r="N27" s="242" t="str">
        <f t="shared" si="11"/>
        <v/>
      </c>
      <c r="O27" s="244" t="str">
        <f t="shared" si="12"/>
        <v/>
      </c>
      <c r="P27" s="242" t="str">
        <f t="shared" si="13"/>
        <v/>
      </c>
      <c r="Q27" s="244" t="str">
        <f t="shared" si="14"/>
        <v/>
      </c>
      <c r="R27" s="242" t="str">
        <f t="shared" si="15"/>
        <v/>
      </c>
      <c r="S27" s="244" t="str">
        <f t="shared" si="16"/>
        <v/>
      </c>
      <c r="T27" s="976" t="str">
        <f t="shared" si="17"/>
        <v>1.男 2.女</v>
      </c>
      <c r="U27" s="977"/>
      <c r="V27" s="978"/>
      <c r="W27" s="979" t="str">
        <f t="shared" si="18"/>
        <v/>
      </c>
      <c r="X27" s="980"/>
      <c r="Y27" s="981"/>
      <c r="Z27" s="979" t="str">
        <f t="shared" si="19"/>
        <v/>
      </c>
      <c r="AA27" s="981"/>
      <c r="AB27" s="315" t="str">
        <f t="shared" si="20"/>
        <v/>
      </c>
      <c r="AC27" s="965" t="str">
        <f t="shared" si="21"/>
        <v>[</v>
      </c>
      <c r="AD27" s="965"/>
      <c r="AE27" s="965" t="str">
        <f t="shared" si="22"/>
        <v>]</v>
      </c>
      <c r="AF27" s="966"/>
      <c r="AG27" s="64"/>
      <c r="AI27" s="56">
        <v>11</v>
      </c>
      <c r="AJ27" s="316"/>
      <c r="AK27" s="284"/>
      <c r="AL27" s="310"/>
      <c r="AM27" s="311" t="s">
        <v>286</v>
      </c>
      <c r="AN27" s="283"/>
      <c r="AO27" s="284" t="s">
        <v>34</v>
      </c>
      <c r="AP27" s="283"/>
      <c r="AQ27" s="284" t="s">
        <v>11</v>
      </c>
      <c r="AR27" s="283"/>
      <c r="AS27" s="284" t="s">
        <v>287</v>
      </c>
      <c r="AT27" s="282"/>
      <c r="AU27" s="284"/>
      <c r="AV27" s="312"/>
      <c r="AW27" s="286"/>
      <c r="AX27" s="313"/>
      <c r="AY27" s="284"/>
      <c r="AZ27" s="314"/>
      <c r="BA27" s="310"/>
      <c r="BB27" s="284"/>
      <c r="BC27" s="283"/>
      <c r="BE27" s="297"/>
      <c r="BF27" s="298" t="s">
        <v>4863</v>
      </c>
      <c r="BG27" s="298" t="s">
        <v>4864</v>
      </c>
      <c r="BH27" s="298"/>
      <c r="BI27" s="298"/>
      <c r="BJ27" s="108"/>
      <c r="BK27" s="108"/>
      <c r="BL27" s="108"/>
      <c r="BM27" s="108"/>
      <c r="BN27" s="108"/>
      <c r="BO27" s="108"/>
      <c r="BP27" s="108"/>
      <c r="BQ27" s="108"/>
      <c r="BR27" s="108"/>
      <c r="BS27" s="108"/>
      <c r="BT27" s="108"/>
      <c r="BU27" s="108"/>
      <c r="BV27" s="108"/>
      <c r="BW27" s="108"/>
      <c r="BX27" s="108"/>
      <c r="BY27" s="108"/>
      <c r="CA27" s="304"/>
      <c r="CB27" s="92"/>
      <c r="CC27" s="92"/>
    </row>
    <row r="28" spans="1:81" ht="23.1" customHeight="1" thickBot="1">
      <c r="A28" s="456" t="s">
        <v>149</v>
      </c>
      <c r="C28" s="242" t="str">
        <f t="shared" si="0"/>
        <v/>
      </c>
      <c r="D28" s="243" t="str">
        <f t="shared" si="1"/>
        <v/>
      </c>
      <c r="E28" s="243" t="str">
        <f t="shared" si="2"/>
        <v/>
      </c>
      <c r="F28" s="243" t="str">
        <f t="shared" si="3"/>
        <v/>
      </c>
      <c r="G28" s="243" t="str">
        <f t="shared" si="4"/>
        <v/>
      </c>
      <c r="H28" s="243" t="str">
        <f t="shared" si="5"/>
        <v/>
      </c>
      <c r="I28" s="243" t="str">
        <f t="shared" si="6"/>
        <v/>
      </c>
      <c r="J28" s="243" t="str">
        <f t="shared" si="7"/>
        <v/>
      </c>
      <c r="K28" s="243" t="str">
        <f t="shared" si="8"/>
        <v/>
      </c>
      <c r="L28" s="244" t="str">
        <f t="shared" si="9"/>
        <v/>
      </c>
      <c r="M28" s="255" t="str">
        <f t="shared" si="10"/>
        <v/>
      </c>
      <c r="N28" s="242" t="str">
        <f t="shared" si="11"/>
        <v/>
      </c>
      <c r="O28" s="244" t="str">
        <f t="shared" si="12"/>
        <v/>
      </c>
      <c r="P28" s="242" t="str">
        <f t="shared" si="13"/>
        <v/>
      </c>
      <c r="Q28" s="244" t="str">
        <f t="shared" si="14"/>
        <v/>
      </c>
      <c r="R28" s="242" t="str">
        <f t="shared" si="15"/>
        <v/>
      </c>
      <c r="S28" s="244" t="str">
        <f t="shared" si="16"/>
        <v/>
      </c>
      <c r="T28" s="976" t="str">
        <f t="shared" si="17"/>
        <v>1.男 2.女</v>
      </c>
      <c r="U28" s="977"/>
      <c r="V28" s="978"/>
      <c r="W28" s="979" t="str">
        <f t="shared" si="18"/>
        <v/>
      </c>
      <c r="X28" s="980"/>
      <c r="Y28" s="981"/>
      <c r="Z28" s="979" t="str">
        <f t="shared" si="19"/>
        <v/>
      </c>
      <c r="AA28" s="981"/>
      <c r="AB28" s="315" t="str">
        <f t="shared" si="20"/>
        <v/>
      </c>
      <c r="AC28" s="965" t="str">
        <f t="shared" si="21"/>
        <v>[</v>
      </c>
      <c r="AD28" s="965"/>
      <c r="AE28" s="965" t="str">
        <f t="shared" si="22"/>
        <v>]</v>
      </c>
      <c r="AF28" s="966"/>
      <c r="AG28" s="64"/>
      <c r="AI28" s="56">
        <v>12</v>
      </c>
      <c r="AJ28" s="316"/>
      <c r="AK28" s="284"/>
      <c r="AL28" s="310"/>
      <c r="AM28" s="311" t="s">
        <v>286</v>
      </c>
      <c r="AN28" s="283"/>
      <c r="AO28" s="284" t="s">
        <v>34</v>
      </c>
      <c r="AP28" s="283"/>
      <c r="AQ28" s="284" t="s">
        <v>11</v>
      </c>
      <c r="AR28" s="283"/>
      <c r="AS28" s="284" t="s">
        <v>287</v>
      </c>
      <c r="AT28" s="282"/>
      <c r="AU28" s="284"/>
      <c r="AV28" s="312"/>
      <c r="AW28" s="286"/>
      <c r="AX28" s="313"/>
      <c r="AY28" s="284"/>
      <c r="AZ28" s="314"/>
      <c r="BA28" s="310"/>
      <c r="BB28" s="284"/>
      <c r="BC28" s="283"/>
      <c r="BE28" s="297"/>
      <c r="BF28" s="298"/>
      <c r="BG28" s="298" t="s">
        <v>4865</v>
      </c>
      <c r="BH28" s="298"/>
      <c r="BI28" s="298"/>
      <c r="BJ28" s="108"/>
      <c r="BK28" s="108"/>
      <c r="BL28" s="108"/>
      <c r="BM28" s="108"/>
      <c r="BN28" s="108"/>
      <c r="BO28" s="108"/>
      <c r="BP28" s="108"/>
      <c r="BQ28" s="108"/>
      <c r="BR28" s="108"/>
      <c r="BS28" s="108"/>
      <c r="BT28" s="108"/>
      <c r="BU28" s="108"/>
      <c r="BV28" s="108"/>
      <c r="BW28" s="108"/>
      <c r="BX28" s="108"/>
      <c r="BY28" s="108"/>
      <c r="CA28" s="304"/>
      <c r="CB28" s="92"/>
      <c r="CC28" s="92"/>
    </row>
    <row r="29" spans="1:81" ht="23.1" customHeight="1" thickBot="1">
      <c r="A29" s="456" t="s">
        <v>150</v>
      </c>
      <c r="C29" s="242" t="str">
        <f t="shared" si="0"/>
        <v/>
      </c>
      <c r="D29" s="243" t="str">
        <f t="shared" si="1"/>
        <v/>
      </c>
      <c r="E29" s="243" t="str">
        <f t="shared" si="2"/>
        <v/>
      </c>
      <c r="F29" s="243" t="str">
        <f t="shared" si="3"/>
        <v/>
      </c>
      <c r="G29" s="243" t="str">
        <f t="shared" si="4"/>
        <v/>
      </c>
      <c r="H29" s="243" t="str">
        <f t="shared" si="5"/>
        <v/>
      </c>
      <c r="I29" s="243" t="str">
        <f t="shared" si="6"/>
        <v/>
      </c>
      <c r="J29" s="243" t="str">
        <f t="shared" si="7"/>
        <v/>
      </c>
      <c r="K29" s="243" t="str">
        <f t="shared" si="8"/>
        <v/>
      </c>
      <c r="L29" s="244" t="str">
        <f t="shared" si="9"/>
        <v/>
      </c>
      <c r="M29" s="255" t="str">
        <f t="shared" si="10"/>
        <v/>
      </c>
      <c r="N29" s="242" t="str">
        <f t="shared" si="11"/>
        <v/>
      </c>
      <c r="O29" s="244" t="str">
        <f t="shared" si="12"/>
        <v/>
      </c>
      <c r="P29" s="242" t="str">
        <f t="shared" si="13"/>
        <v/>
      </c>
      <c r="Q29" s="244" t="str">
        <f t="shared" si="14"/>
        <v/>
      </c>
      <c r="R29" s="242" t="str">
        <f t="shared" si="15"/>
        <v/>
      </c>
      <c r="S29" s="244" t="str">
        <f t="shared" si="16"/>
        <v/>
      </c>
      <c r="T29" s="976" t="str">
        <f t="shared" si="17"/>
        <v>1.男 2.女</v>
      </c>
      <c r="U29" s="977"/>
      <c r="V29" s="978"/>
      <c r="W29" s="979" t="str">
        <f t="shared" si="18"/>
        <v/>
      </c>
      <c r="X29" s="980"/>
      <c r="Y29" s="981"/>
      <c r="Z29" s="979" t="str">
        <f t="shared" si="19"/>
        <v/>
      </c>
      <c r="AA29" s="981"/>
      <c r="AB29" s="315" t="str">
        <f t="shared" si="20"/>
        <v/>
      </c>
      <c r="AC29" s="965" t="str">
        <f t="shared" si="21"/>
        <v>[</v>
      </c>
      <c r="AD29" s="965"/>
      <c r="AE29" s="965" t="str">
        <f t="shared" si="22"/>
        <v>]</v>
      </c>
      <c r="AF29" s="966"/>
      <c r="AG29" s="64"/>
      <c r="AI29" s="56">
        <v>13</v>
      </c>
      <c r="AJ29" s="316"/>
      <c r="AK29" s="284"/>
      <c r="AL29" s="310"/>
      <c r="AM29" s="311" t="s">
        <v>286</v>
      </c>
      <c r="AN29" s="283"/>
      <c r="AO29" s="284" t="s">
        <v>34</v>
      </c>
      <c r="AP29" s="283"/>
      <c r="AQ29" s="284" t="s">
        <v>11</v>
      </c>
      <c r="AR29" s="283"/>
      <c r="AS29" s="284" t="s">
        <v>287</v>
      </c>
      <c r="AT29" s="282"/>
      <c r="AU29" s="284"/>
      <c r="AV29" s="312"/>
      <c r="AW29" s="286"/>
      <c r="AX29" s="313"/>
      <c r="AY29" s="284"/>
      <c r="AZ29" s="314"/>
      <c r="BA29" s="310"/>
      <c r="BB29" s="284"/>
      <c r="BC29" s="283"/>
      <c r="BE29" s="297"/>
      <c r="BF29" s="298"/>
      <c r="BG29" s="298" t="s">
        <v>4866</v>
      </c>
      <c r="BH29" s="298"/>
      <c r="BI29" s="298"/>
      <c r="BJ29" s="108"/>
      <c r="BK29" s="108"/>
      <c r="BL29" s="108"/>
      <c r="BM29" s="108"/>
      <c r="BN29" s="108"/>
      <c r="BO29" s="108"/>
      <c r="BP29" s="108"/>
      <c r="BQ29" s="108"/>
      <c r="BR29" s="108"/>
      <c r="BS29" s="108"/>
      <c r="BT29" s="108"/>
      <c r="BU29" s="108"/>
      <c r="BV29" s="108"/>
      <c r="BW29" s="108"/>
      <c r="BX29" s="108"/>
      <c r="BY29" s="108"/>
      <c r="CA29" s="304"/>
      <c r="CB29" s="92"/>
      <c r="CC29" s="92"/>
    </row>
    <row r="30" spans="1:81" ht="23.1" customHeight="1" thickBot="1">
      <c r="A30" s="456" t="s">
        <v>151</v>
      </c>
      <c r="C30" s="242" t="str">
        <f t="shared" si="0"/>
        <v/>
      </c>
      <c r="D30" s="243" t="str">
        <f t="shared" si="1"/>
        <v/>
      </c>
      <c r="E30" s="243" t="str">
        <f t="shared" si="2"/>
        <v/>
      </c>
      <c r="F30" s="243" t="str">
        <f t="shared" si="3"/>
        <v/>
      </c>
      <c r="G30" s="243" t="str">
        <f t="shared" si="4"/>
        <v/>
      </c>
      <c r="H30" s="243" t="str">
        <f t="shared" si="5"/>
        <v/>
      </c>
      <c r="I30" s="243" t="str">
        <f t="shared" si="6"/>
        <v/>
      </c>
      <c r="J30" s="243" t="str">
        <f t="shared" si="7"/>
        <v/>
      </c>
      <c r="K30" s="243" t="str">
        <f t="shared" si="8"/>
        <v/>
      </c>
      <c r="L30" s="244" t="str">
        <f t="shared" si="9"/>
        <v/>
      </c>
      <c r="M30" s="255" t="str">
        <f t="shared" si="10"/>
        <v/>
      </c>
      <c r="N30" s="242" t="str">
        <f t="shared" si="11"/>
        <v/>
      </c>
      <c r="O30" s="244" t="str">
        <f t="shared" si="12"/>
        <v/>
      </c>
      <c r="P30" s="242" t="str">
        <f t="shared" si="13"/>
        <v/>
      </c>
      <c r="Q30" s="244" t="str">
        <f t="shared" si="14"/>
        <v/>
      </c>
      <c r="R30" s="242" t="str">
        <f t="shared" si="15"/>
        <v/>
      </c>
      <c r="S30" s="244" t="str">
        <f t="shared" si="16"/>
        <v/>
      </c>
      <c r="T30" s="976" t="str">
        <f t="shared" si="17"/>
        <v>1.男 2.女</v>
      </c>
      <c r="U30" s="977"/>
      <c r="V30" s="978"/>
      <c r="W30" s="979" t="str">
        <f t="shared" si="18"/>
        <v/>
      </c>
      <c r="X30" s="980"/>
      <c r="Y30" s="981"/>
      <c r="Z30" s="979" t="str">
        <f t="shared" si="19"/>
        <v/>
      </c>
      <c r="AA30" s="981"/>
      <c r="AB30" s="315" t="str">
        <f t="shared" si="20"/>
        <v/>
      </c>
      <c r="AC30" s="965" t="str">
        <f t="shared" si="21"/>
        <v>[</v>
      </c>
      <c r="AD30" s="965"/>
      <c r="AE30" s="965" t="str">
        <f t="shared" si="22"/>
        <v>]</v>
      </c>
      <c r="AF30" s="966"/>
      <c r="AG30" s="64"/>
      <c r="AI30" s="56">
        <v>14</v>
      </c>
      <c r="AJ30" s="316"/>
      <c r="AK30" s="284"/>
      <c r="AL30" s="310"/>
      <c r="AM30" s="311" t="s">
        <v>286</v>
      </c>
      <c r="AN30" s="283"/>
      <c r="AO30" s="284" t="s">
        <v>34</v>
      </c>
      <c r="AP30" s="283"/>
      <c r="AQ30" s="284" t="s">
        <v>11</v>
      </c>
      <c r="AR30" s="283"/>
      <c r="AS30" s="284" t="s">
        <v>287</v>
      </c>
      <c r="AT30" s="282"/>
      <c r="AU30" s="284"/>
      <c r="AV30" s="312"/>
      <c r="AW30" s="286"/>
      <c r="AX30" s="313"/>
      <c r="AY30" s="284"/>
      <c r="AZ30" s="314"/>
      <c r="BA30" s="310"/>
      <c r="BB30" s="284"/>
      <c r="BC30" s="283"/>
      <c r="BE30" s="297"/>
      <c r="BF30" s="298"/>
      <c r="BG30" s="298" t="s">
        <v>4898</v>
      </c>
      <c r="BH30" s="298"/>
      <c r="BI30" s="298"/>
      <c r="BJ30" s="108"/>
      <c r="BK30" s="108"/>
      <c r="BL30" s="108"/>
      <c r="BM30" s="108"/>
      <c r="BN30" s="108"/>
      <c r="BO30" s="108"/>
      <c r="BP30" s="108"/>
      <c r="BQ30" s="108"/>
      <c r="BR30" s="108"/>
      <c r="BS30" s="108"/>
      <c r="BT30" s="108"/>
      <c r="BU30" s="108"/>
      <c r="BV30" s="108"/>
      <c r="BW30" s="108"/>
      <c r="BX30" s="108"/>
      <c r="BY30" s="108"/>
      <c r="CA30" s="304"/>
    </row>
    <row r="31" spans="1:81" ht="23.1" customHeight="1" thickBot="1">
      <c r="A31" s="456" t="s">
        <v>152</v>
      </c>
      <c r="C31" s="242" t="str">
        <f t="shared" si="0"/>
        <v/>
      </c>
      <c r="D31" s="243" t="str">
        <f t="shared" si="1"/>
        <v/>
      </c>
      <c r="E31" s="243" t="str">
        <f t="shared" si="2"/>
        <v/>
      </c>
      <c r="F31" s="243" t="str">
        <f t="shared" si="3"/>
        <v/>
      </c>
      <c r="G31" s="243" t="str">
        <f t="shared" si="4"/>
        <v/>
      </c>
      <c r="H31" s="243" t="str">
        <f t="shared" si="5"/>
        <v/>
      </c>
      <c r="I31" s="243" t="str">
        <f t="shared" si="6"/>
        <v/>
      </c>
      <c r="J31" s="243" t="str">
        <f t="shared" si="7"/>
        <v/>
      </c>
      <c r="K31" s="243" t="str">
        <f t="shared" si="8"/>
        <v/>
      </c>
      <c r="L31" s="244" t="str">
        <f t="shared" si="9"/>
        <v/>
      </c>
      <c r="M31" s="255" t="str">
        <f t="shared" si="10"/>
        <v/>
      </c>
      <c r="N31" s="242" t="str">
        <f t="shared" si="11"/>
        <v/>
      </c>
      <c r="O31" s="244" t="str">
        <f t="shared" si="12"/>
        <v/>
      </c>
      <c r="P31" s="242" t="str">
        <f t="shared" si="13"/>
        <v/>
      </c>
      <c r="Q31" s="244" t="str">
        <f t="shared" si="14"/>
        <v/>
      </c>
      <c r="R31" s="242" t="str">
        <f t="shared" si="15"/>
        <v/>
      </c>
      <c r="S31" s="244" t="str">
        <f t="shared" si="16"/>
        <v/>
      </c>
      <c r="T31" s="976" t="str">
        <f t="shared" si="17"/>
        <v>1.男 2.女</v>
      </c>
      <c r="U31" s="977"/>
      <c r="V31" s="978"/>
      <c r="W31" s="979" t="str">
        <f t="shared" si="18"/>
        <v/>
      </c>
      <c r="X31" s="980"/>
      <c r="Y31" s="981"/>
      <c r="Z31" s="979" t="str">
        <f t="shared" si="19"/>
        <v/>
      </c>
      <c r="AA31" s="981"/>
      <c r="AB31" s="315" t="str">
        <f t="shared" si="20"/>
        <v/>
      </c>
      <c r="AC31" s="965" t="str">
        <f t="shared" si="21"/>
        <v>[</v>
      </c>
      <c r="AD31" s="965"/>
      <c r="AE31" s="965" t="str">
        <f t="shared" si="22"/>
        <v>]</v>
      </c>
      <c r="AF31" s="966"/>
      <c r="AG31" s="64"/>
      <c r="AI31" s="56">
        <v>15</v>
      </c>
      <c r="AJ31" s="316"/>
      <c r="AK31" s="284"/>
      <c r="AL31" s="310"/>
      <c r="AM31" s="311" t="s">
        <v>286</v>
      </c>
      <c r="AN31" s="283"/>
      <c r="AO31" s="284" t="s">
        <v>34</v>
      </c>
      <c r="AP31" s="283"/>
      <c r="AQ31" s="284" t="s">
        <v>11</v>
      </c>
      <c r="AR31" s="283"/>
      <c r="AS31" s="284" t="s">
        <v>287</v>
      </c>
      <c r="AT31" s="282"/>
      <c r="AU31" s="284"/>
      <c r="AV31" s="312"/>
      <c r="AW31" s="286"/>
      <c r="AX31" s="313"/>
      <c r="AY31" s="284"/>
      <c r="AZ31" s="314"/>
      <c r="BA31" s="310"/>
      <c r="BB31" s="284"/>
      <c r="BC31" s="283"/>
      <c r="BE31" s="297">
        <v>2</v>
      </c>
      <c r="BF31" s="298" t="s">
        <v>4867</v>
      </c>
      <c r="BG31" s="298"/>
      <c r="BH31" s="298"/>
      <c r="BI31" s="298"/>
      <c r="BJ31" s="108"/>
      <c r="BK31" s="108"/>
      <c r="BL31" s="108"/>
      <c r="BM31" s="108"/>
      <c r="BN31" s="108"/>
      <c r="BO31" s="108"/>
      <c r="BP31" s="108"/>
      <c r="BQ31" s="108"/>
      <c r="BR31" s="108"/>
      <c r="BS31" s="108"/>
      <c r="BT31" s="108"/>
      <c r="BU31" s="108"/>
      <c r="BV31" s="108"/>
      <c r="BW31" s="108"/>
      <c r="BX31" s="108"/>
      <c r="BY31" s="108"/>
      <c r="CA31" s="304"/>
    </row>
    <row r="32" spans="1:81" ht="23.1" customHeight="1" thickBot="1">
      <c r="A32" s="456" t="s">
        <v>153</v>
      </c>
      <c r="C32" s="242" t="str">
        <f t="shared" si="0"/>
        <v/>
      </c>
      <c r="D32" s="243" t="str">
        <f t="shared" si="1"/>
        <v/>
      </c>
      <c r="E32" s="243" t="str">
        <f t="shared" si="2"/>
        <v/>
      </c>
      <c r="F32" s="243" t="str">
        <f t="shared" si="3"/>
        <v/>
      </c>
      <c r="G32" s="243" t="str">
        <f t="shared" si="4"/>
        <v/>
      </c>
      <c r="H32" s="243" t="str">
        <f t="shared" si="5"/>
        <v/>
      </c>
      <c r="I32" s="243" t="str">
        <f t="shared" si="6"/>
        <v/>
      </c>
      <c r="J32" s="243" t="str">
        <f t="shared" si="7"/>
        <v/>
      </c>
      <c r="K32" s="243" t="str">
        <f t="shared" si="8"/>
        <v/>
      </c>
      <c r="L32" s="244" t="str">
        <f t="shared" si="9"/>
        <v/>
      </c>
      <c r="M32" s="255" t="str">
        <f t="shared" si="10"/>
        <v/>
      </c>
      <c r="N32" s="242" t="str">
        <f t="shared" si="11"/>
        <v/>
      </c>
      <c r="O32" s="244" t="str">
        <f t="shared" si="12"/>
        <v/>
      </c>
      <c r="P32" s="242" t="str">
        <f t="shared" si="13"/>
        <v/>
      </c>
      <c r="Q32" s="244" t="str">
        <f t="shared" si="14"/>
        <v/>
      </c>
      <c r="R32" s="242" t="str">
        <f t="shared" si="15"/>
        <v/>
      </c>
      <c r="S32" s="244" t="str">
        <f t="shared" si="16"/>
        <v/>
      </c>
      <c r="T32" s="976" t="str">
        <f t="shared" si="17"/>
        <v>1.男 2.女</v>
      </c>
      <c r="U32" s="977"/>
      <c r="V32" s="978"/>
      <c r="W32" s="979" t="str">
        <f t="shared" si="18"/>
        <v/>
      </c>
      <c r="X32" s="980"/>
      <c r="Y32" s="981"/>
      <c r="Z32" s="979" t="str">
        <f t="shared" si="19"/>
        <v/>
      </c>
      <c r="AA32" s="981"/>
      <c r="AB32" s="315" t="str">
        <f t="shared" si="20"/>
        <v/>
      </c>
      <c r="AC32" s="965" t="str">
        <f t="shared" si="21"/>
        <v>[</v>
      </c>
      <c r="AD32" s="965"/>
      <c r="AE32" s="965" t="str">
        <f t="shared" si="22"/>
        <v>]</v>
      </c>
      <c r="AF32" s="966"/>
      <c r="AG32" s="64"/>
      <c r="AI32" s="56">
        <v>16</v>
      </c>
      <c r="AJ32" s="316"/>
      <c r="AK32" s="284"/>
      <c r="AL32" s="310"/>
      <c r="AM32" s="311" t="s">
        <v>286</v>
      </c>
      <c r="AN32" s="283"/>
      <c r="AO32" s="284" t="s">
        <v>34</v>
      </c>
      <c r="AP32" s="283"/>
      <c r="AQ32" s="284" t="s">
        <v>11</v>
      </c>
      <c r="AR32" s="283"/>
      <c r="AS32" s="284" t="s">
        <v>287</v>
      </c>
      <c r="AT32" s="282"/>
      <c r="AU32" s="284"/>
      <c r="AV32" s="312"/>
      <c r="AW32" s="286"/>
      <c r="AX32" s="313"/>
      <c r="AY32" s="284"/>
      <c r="AZ32" s="314"/>
      <c r="BA32" s="310"/>
      <c r="BB32" s="284"/>
      <c r="BC32" s="283"/>
      <c r="BE32" s="297"/>
      <c r="BF32" s="298" t="s">
        <v>4868</v>
      </c>
      <c r="BG32" s="298"/>
      <c r="BH32" s="298"/>
      <c r="BI32" s="298"/>
      <c r="BJ32" s="108"/>
      <c r="BK32" s="108"/>
      <c r="BL32" s="108"/>
      <c r="BM32" s="108"/>
      <c r="BN32" s="108"/>
      <c r="BO32" s="108"/>
      <c r="BP32" s="108"/>
      <c r="BQ32" s="108"/>
      <c r="BR32" s="108"/>
      <c r="BS32" s="108"/>
      <c r="BT32" s="108"/>
      <c r="BU32" s="108"/>
      <c r="BV32" s="108"/>
      <c r="BW32" s="108"/>
      <c r="BX32" s="108"/>
      <c r="BY32" s="108"/>
      <c r="CA32" s="304"/>
    </row>
    <row r="33" spans="1:79" ht="23.1" customHeight="1" thickBot="1">
      <c r="A33" s="456" t="s">
        <v>154</v>
      </c>
      <c r="C33" s="242" t="str">
        <f t="shared" si="0"/>
        <v/>
      </c>
      <c r="D33" s="243" t="str">
        <f t="shared" si="1"/>
        <v/>
      </c>
      <c r="E33" s="243" t="str">
        <f t="shared" si="2"/>
        <v/>
      </c>
      <c r="F33" s="243" t="str">
        <f t="shared" si="3"/>
        <v/>
      </c>
      <c r="G33" s="243" t="str">
        <f t="shared" si="4"/>
        <v/>
      </c>
      <c r="H33" s="243" t="str">
        <f t="shared" si="5"/>
        <v/>
      </c>
      <c r="I33" s="243" t="str">
        <f t="shared" si="6"/>
        <v/>
      </c>
      <c r="J33" s="243" t="str">
        <f t="shared" si="7"/>
        <v/>
      </c>
      <c r="K33" s="243" t="str">
        <f t="shared" si="8"/>
        <v/>
      </c>
      <c r="L33" s="244" t="str">
        <f t="shared" si="9"/>
        <v/>
      </c>
      <c r="M33" s="255" t="str">
        <f t="shared" si="10"/>
        <v/>
      </c>
      <c r="N33" s="242" t="str">
        <f t="shared" si="11"/>
        <v/>
      </c>
      <c r="O33" s="244" t="str">
        <f t="shared" si="12"/>
        <v/>
      </c>
      <c r="P33" s="242" t="str">
        <f t="shared" si="13"/>
        <v/>
      </c>
      <c r="Q33" s="244" t="str">
        <f t="shared" si="14"/>
        <v/>
      </c>
      <c r="R33" s="242" t="str">
        <f t="shared" si="15"/>
        <v/>
      </c>
      <c r="S33" s="244" t="str">
        <f t="shared" si="16"/>
        <v/>
      </c>
      <c r="T33" s="976" t="str">
        <f t="shared" si="17"/>
        <v>1.男 2.女</v>
      </c>
      <c r="U33" s="977"/>
      <c r="V33" s="978"/>
      <c r="W33" s="979" t="str">
        <f t="shared" si="18"/>
        <v/>
      </c>
      <c r="X33" s="980"/>
      <c r="Y33" s="981"/>
      <c r="Z33" s="979" t="str">
        <f t="shared" si="19"/>
        <v/>
      </c>
      <c r="AA33" s="981"/>
      <c r="AB33" s="315" t="str">
        <f t="shared" si="20"/>
        <v/>
      </c>
      <c r="AC33" s="965" t="str">
        <f t="shared" si="21"/>
        <v>[</v>
      </c>
      <c r="AD33" s="965"/>
      <c r="AE33" s="965" t="str">
        <f t="shared" si="22"/>
        <v>]</v>
      </c>
      <c r="AF33" s="966"/>
      <c r="AG33" s="64"/>
      <c r="AI33" s="56">
        <v>17</v>
      </c>
      <c r="AJ33" s="316"/>
      <c r="AK33" s="284"/>
      <c r="AL33" s="310"/>
      <c r="AM33" s="311" t="s">
        <v>286</v>
      </c>
      <c r="AN33" s="283"/>
      <c r="AO33" s="284" t="s">
        <v>34</v>
      </c>
      <c r="AP33" s="283"/>
      <c r="AQ33" s="284" t="s">
        <v>11</v>
      </c>
      <c r="AR33" s="283"/>
      <c r="AS33" s="284" t="s">
        <v>287</v>
      </c>
      <c r="AT33" s="282"/>
      <c r="AU33" s="284"/>
      <c r="AV33" s="312"/>
      <c r="AW33" s="286"/>
      <c r="AX33" s="313"/>
      <c r="AY33" s="284"/>
      <c r="AZ33" s="314"/>
      <c r="BA33" s="310"/>
      <c r="BB33" s="284"/>
      <c r="BC33" s="283"/>
      <c r="BE33" s="297"/>
      <c r="BF33" s="298"/>
      <c r="BG33" s="298" t="s">
        <v>4869</v>
      </c>
      <c r="BH33" s="298" t="s">
        <v>4870</v>
      </c>
      <c r="BI33" s="298"/>
      <c r="BJ33" s="108"/>
      <c r="BK33" s="108"/>
      <c r="BL33" s="108"/>
      <c r="BM33" s="108"/>
      <c r="BN33" s="108"/>
      <c r="BO33" s="108"/>
      <c r="BP33" s="108"/>
      <c r="BQ33" s="108"/>
      <c r="BR33" s="108"/>
      <c r="BS33" s="108"/>
      <c r="BT33" s="108"/>
      <c r="BU33" s="108"/>
      <c r="BV33" s="108"/>
      <c r="BW33" s="108"/>
      <c r="BX33" s="108"/>
      <c r="BY33" s="108"/>
      <c r="CA33" s="304"/>
    </row>
    <row r="34" spans="1:79" ht="23.1" customHeight="1" thickBot="1">
      <c r="A34" s="456" t="s">
        <v>155</v>
      </c>
      <c r="C34" s="242" t="str">
        <f t="shared" si="0"/>
        <v/>
      </c>
      <c r="D34" s="243" t="str">
        <f t="shared" si="1"/>
        <v/>
      </c>
      <c r="E34" s="243" t="str">
        <f t="shared" si="2"/>
        <v/>
      </c>
      <c r="F34" s="243" t="str">
        <f t="shared" si="3"/>
        <v/>
      </c>
      <c r="G34" s="243" t="str">
        <f t="shared" si="4"/>
        <v/>
      </c>
      <c r="H34" s="243" t="str">
        <f t="shared" si="5"/>
        <v/>
      </c>
      <c r="I34" s="243" t="str">
        <f t="shared" si="6"/>
        <v/>
      </c>
      <c r="J34" s="243" t="str">
        <f t="shared" si="7"/>
        <v/>
      </c>
      <c r="K34" s="243" t="str">
        <f t="shared" si="8"/>
        <v/>
      </c>
      <c r="L34" s="244" t="str">
        <f t="shared" si="9"/>
        <v/>
      </c>
      <c r="M34" s="255" t="str">
        <f t="shared" si="10"/>
        <v/>
      </c>
      <c r="N34" s="242" t="str">
        <f t="shared" si="11"/>
        <v/>
      </c>
      <c r="O34" s="244" t="str">
        <f t="shared" si="12"/>
        <v/>
      </c>
      <c r="P34" s="242" t="str">
        <f t="shared" si="13"/>
        <v/>
      </c>
      <c r="Q34" s="244" t="str">
        <f t="shared" si="14"/>
        <v/>
      </c>
      <c r="R34" s="242" t="str">
        <f t="shared" si="15"/>
        <v/>
      </c>
      <c r="S34" s="244" t="str">
        <f t="shared" si="16"/>
        <v/>
      </c>
      <c r="T34" s="976" t="str">
        <f t="shared" si="17"/>
        <v>1.男 2.女</v>
      </c>
      <c r="U34" s="977"/>
      <c r="V34" s="978"/>
      <c r="W34" s="979" t="str">
        <f t="shared" si="18"/>
        <v/>
      </c>
      <c r="X34" s="980"/>
      <c r="Y34" s="981"/>
      <c r="Z34" s="979" t="str">
        <f t="shared" si="19"/>
        <v/>
      </c>
      <c r="AA34" s="981"/>
      <c r="AB34" s="315" t="str">
        <f t="shared" si="20"/>
        <v/>
      </c>
      <c r="AC34" s="965" t="str">
        <f t="shared" si="21"/>
        <v>[</v>
      </c>
      <c r="AD34" s="965"/>
      <c r="AE34" s="965" t="str">
        <f t="shared" si="22"/>
        <v>]</v>
      </c>
      <c r="AF34" s="966"/>
      <c r="AG34" s="64"/>
      <c r="AI34" s="56">
        <v>18</v>
      </c>
      <c r="AJ34" s="316"/>
      <c r="AK34" s="284"/>
      <c r="AL34" s="310"/>
      <c r="AM34" s="311" t="s">
        <v>286</v>
      </c>
      <c r="AN34" s="283"/>
      <c r="AO34" s="284" t="s">
        <v>34</v>
      </c>
      <c r="AP34" s="283"/>
      <c r="AQ34" s="284" t="s">
        <v>11</v>
      </c>
      <c r="AR34" s="283"/>
      <c r="AS34" s="284" t="s">
        <v>287</v>
      </c>
      <c r="AT34" s="282"/>
      <c r="AU34" s="284"/>
      <c r="AV34" s="312"/>
      <c r="AW34" s="286"/>
      <c r="AX34" s="313"/>
      <c r="AY34" s="284"/>
      <c r="AZ34" s="314"/>
      <c r="BA34" s="310"/>
      <c r="BB34" s="284"/>
      <c r="BC34" s="283"/>
      <c r="BE34" s="297"/>
      <c r="BF34" s="298"/>
      <c r="BG34" s="298"/>
      <c r="BH34" s="298" t="s">
        <v>4897</v>
      </c>
      <c r="BI34" s="298"/>
      <c r="BJ34" s="108"/>
      <c r="BK34" s="108"/>
      <c r="BL34" s="108"/>
      <c r="BM34" s="108"/>
      <c r="BN34" s="108"/>
      <c r="BO34" s="108"/>
      <c r="BP34" s="108"/>
      <c r="BQ34" s="108"/>
      <c r="BR34" s="108"/>
      <c r="BS34" s="108"/>
      <c r="BT34" s="108"/>
      <c r="BU34" s="108"/>
      <c r="BV34" s="108"/>
      <c r="BW34" s="108"/>
      <c r="BX34" s="108"/>
      <c r="BY34" s="108"/>
      <c r="CA34" s="304"/>
    </row>
    <row r="35" spans="1:79" ht="23.1" customHeight="1" thickBot="1">
      <c r="A35" s="456" t="s">
        <v>156</v>
      </c>
      <c r="C35" s="242" t="str">
        <f t="shared" si="0"/>
        <v/>
      </c>
      <c r="D35" s="243" t="str">
        <f t="shared" si="1"/>
        <v/>
      </c>
      <c r="E35" s="243" t="str">
        <f t="shared" si="2"/>
        <v/>
      </c>
      <c r="F35" s="243" t="str">
        <f t="shared" si="3"/>
        <v/>
      </c>
      <c r="G35" s="243" t="str">
        <f t="shared" si="4"/>
        <v/>
      </c>
      <c r="H35" s="243" t="str">
        <f t="shared" si="5"/>
        <v/>
      </c>
      <c r="I35" s="243" t="str">
        <f t="shared" si="6"/>
        <v/>
      </c>
      <c r="J35" s="243" t="str">
        <f t="shared" si="7"/>
        <v/>
      </c>
      <c r="K35" s="243" t="str">
        <f t="shared" si="8"/>
        <v/>
      </c>
      <c r="L35" s="244" t="str">
        <f t="shared" si="9"/>
        <v/>
      </c>
      <c r="M35" s="255" t="str">
        <f t="shared" si="10"/>
        <v/>
      </c>
      <c r="N35" s="242" t="str">
        <f t="shared" si="11"/>
        <v/>
      </c>
      <c r="O35" s="244" t="str">
        <f t="shared" si="12"/>
        <v/>
      </c>
      <c r="P35" s="242" t="str">
        <f t="shared" si="13"/>
        <v/>
      </c>
      <c r="Q35" s="244" t="str">
        <f t="shared" si="14"/>
        <v/>
      </c>
      <c r="R35" s="242" t="str">
        <f t="shared" si="15"/>
        <v/>
      </c>
      <c r="S35" s="244" t="str">
        <f t="shared" si="16"/>
        <v/>
      </c>
      <c r="T35" s="976" t="str">
        <f t="shared" si="17"/>
        <v>1.男 2.女</v>
      </c>
      <c r="U35" s="977"/>
      <c r="V35" s="978"/>
      <c r="W35" s="979" t="str">
        <f t="shared" si="18"/>
        <v/>
      </c>
      <c r="X35" s="980"/>
      <c r="Y35" s="981"/>
      <c r="Z35" s="979" t="str">
        <f t="shared" si="19"/>
        <v/>
      </c>
      <c r="AA35" s="981"/>
      <c r="AB35" s="315" t="str">
        <f t="shared" si="20"/>
        <v/>
      </c>
      <c r="AC35" s="965" t="str">
        <f t="shared" si="21"/>
        <v>[</v>
      </c>
      <c r="AD35" s="965"/>
      <c r="AE35" s="965" t="str">
        <f t="shared" si="22"/>
        <v>]</v>
      </c>
      <c r="AF35" s="966"/>
      <c r="AG35" s="64"/>
      <c r="AI35" s="56">
        <v>19</v>
      </c>
      <c r="AJ35" s="316"/>
      <c r="AK35" s="284"/>
      <c r="AL35" s="310"/>
      <c r="AM35" s="311" t="s">
        <v>286</v>
      </c>
      <c r="AN35" s="283"/>
      <c r="AO35" s="284" t="s">
        <v>34</v>
      </c>
      <c r="AP35" s="283"/>
      <c r="AQ35" s="284" t="s">
        <v>11</v>
      </c>
      <c r="AR35" s="283"/>
      <c r="AS35" s="284" t="s">
        <v>287</v>
      </c>
      <c r="AT35" s="282"/>
      <c r="AU35" s="284"/>
      <c r="AV35" s="312"/>
      <c r="AW35" s="286"/>
      <c r="AX35" s="313"/>
      <c r="AY35" s="284"/>
      <c r="AZ35" s="314"/>
      <c r="BA35" s="310"/>
      <c r="BB35" s="284"/>
      <c r="BC35" s="283"/>
      <c r="BE35" s="297"/>
      <c r="BF35" s="298"/>
      <c r="BG35" s="298"/>
      <c r="BH35" s="298"/>
      <c r="BI35" s="298"/>
      <c r="BJ35" s="108"/>
      <c r="BK35" s="108"/>
      <c r="BL35" s="108"/>
      <c r="BM35" s="224" t="s">
        <v>4871</v>
      </c>
      <c r="BN35" s="108" t="s">
        <v>34</v>
      </c>
      <c r="BO35" s="108" t="s">
        <v>4872</v>
      </c>
      <c r="BP35" s="108" t="s">
        <v>4873</v>
      </c>
      <c r="BQ35" s="108"/>
      <c r="BR35" s="108"/>
      <c r="BS35" s="108"/>
      <c r="BT35" s="108"/>
      <c r="BU35" s="108"/>
      <c r="BV35" s="108"/>
      <c r="BW35" s="108"/>
      <c r="BX35" s="108"/>
      <c r="BY35" s="108"/>
      <c r="CA35" s="304"/>
    </row>
    <row r="36" spans="1:79" ht="23.1" customHeight="1" thickBot="1">
      <c r="A36" s="456" t="s">
        <v>157</v>
      </c>
      <c r="C36" s="242" t="str">
        <f t="shared" si="0"/>
        <v/>
      </c>
      <c r="D36" s="243" t="str">
        <f t="shared" si="1"/>
        <v/>
      </c>
      <c r="E36" s="243" t="str">
        <f t="shared" si="2"/>
        <v/>
      </c>
      <c r="F36" s="243" t="str">
        <f t="shared" si="3"/>
        <v/>
      </c>
      <c r="G36" s="243" t="str">
        <f t="shared" si="4"/>
        <v/>
      </c>
      <c r="H36" s="243" t="str">
        <f t="shared" si="5"/>
        <v/>
      </c>
      <c r="I36" s="243" t="str">
        <f t="shared" si="6"/>
        <v/>
      </c>
      <c r="J36" s="243" t="str">
        <f t="shared" si="7"/>
        <v/>
      </c>
      <c r="K36" s="243" t="str">
        <f t="shared" si="8"/>
        <v/>
      </c>
      <c r="L36" s="244" t="str">
        <f t="shared" si="9"/>
        <v/>
      </c>
      <c r="M36" s="255" t="str">
        <f t="shared" si="10"/>
        <v/>
      </c>
      <c r="N36" s="242" t="str">
        <f t="shared" si="11"/>
        <v/>
      </c>
      <c r="O36" s="244" t="str">
        <f t="shared" si="12"/>
        <v/>
      </c>
      <c r="P36" s="242" t="str">
        <f t="shared" si="13"/>
        <v/>
      </c>
      <c r="Q36" s="244" t="str">
        <f t="shared" si="14"/>
        <v/>
      </c>
      <c r="R36" s="242" t="str">
        <f t="shared" si="15"/>
        <v/>
      </c>
      <c r="S36" s="244" t="str">
        <f t="shared" si="16"/>
        <v/>
      </c>
      <c r="T36" s="976" t="str">
        <f t="shared" si="17"/>
        <v>1.男 2.女</v>
      </c>
      <c r="U36" s="977"/>
      <c r="V36" s="978"/>
      <c r="W36" s="979" t="str">
        <f t="shared" si="18"/>
        <v/>
      </c>
      <c r="X36" s="980"/>
      <c r="Y36" s="981"/>
      <c r="Z36" s="979" t="str">
        <f t="shared" si="19"/>
        <v/>
      </c>
      <c r="AA36" s="981"/>
      <c r="AB36" s="315" t="str">
        <f t="shared" si="20"/>
        <v/>
      </c>
      <c r="AC36" s="965" t="str">
        <f t="shared" si="21"/>
        <v>[</v>
      </c>
      <c r="AD36" s="965"/>
      <c r="AE36" s="965" t="str">
        <f t="shared" si="22"/>
        <v>]</v>
      </c>
      <c r="AF36" s="966"/>
      <c r="AG36" s="64"/>
      <c r="AI36" s="56">
        <v>20</v>
      </c>
      <c r="AJ36" s="316"/>
      <c r="AK36" s="284"/>
      <c r="AL36" s="310"/>
      <c r="AM36" s="311" t="s">
        <v>286</v>
      </c>
      <c r="AN36" s="283"/>
      <c r="AO36" s="284" t="s">
        <v>34</v>
      </c>
      <c r="AP36" s="283"/>
      <c r="AQ36" s="284" t="s">
        <v>11</v>
      </c>
      <c r="AR36" s="283"/>
      <c r="AS36" s="284" t="s">
        <v>287</v>
      </c>
      <c r="AT36" s="282"/>
      <c r="AU36" s="284"/>
      <c r="AV36" s="312"/>
      <c r="AW36" s="286"/>
      <c r="AX36" s="313"/>
      <c r="AY36" s="284"/>
      <c r="AZ36" s="314"/>
      <c r="BA36" s="310"/>
      <c r="BB36" s="284"/>
      <c r="BC36" s="283"/>
      <c r="BE36" s="297"/>
      <c r="BF36" s="298"/>
      <c r="BG36" s="298"/>
      <c r="BH36" s="298"/>
      <c r="BI36" s="298"/>
      <c r="BJ36" s="108"/>
      <c r="BK36" s="108"/>
      <c r="BL36" s="108"/>
      <c r="BM36" s="108"/>
      <c r="BN36" s="108"/>
      <c r="BO36" s="108"/>
      <c r="BP36" s="224" t="s">
        <v>4874</v>
      </c>
      <c r="BQ36" s="108" t="s">
        <v>4875</v>
      </c>
      <c r="BR36" s="108"/>
      <c r="BS36" s="108"/>
      <c r="BT36" s="108"/>
      <c r="BU36" s="108"/>
      <c r="BV36" s="108"/>
      <c r="BW36" s="108"/>
      <c r="BX36" s="108"/>
      <c r="BY36" s="108"/>
      <c r="CA36" s="304"/>
    </row>
    <row r="37" spans="1:79" ht="23.1" customHeight="1" thickBot="1">
      <c r="A37" s="456" t="s">
        <v>158</v>
      </c>
      <c r="C37" s="242" t="str">
        <f t="shared" si="0"/>
        <v/>
      </c>
      <c r="D37" s="243" t="str">
        <f t="shared" si="1"/>
        <v/>
      </c>
      <c r="E37" s="243" t="str">
        <f t="shared" si="2"/>
        <v/>
      </c>
      <c r="F37" s="243" t="str">
        <f t="shared" si="3"/>
        <v/>
      </c>
      <c r="G37" s="243" t="str">
        <f t="shared" si="4"/>
        <v/>
      </c>
      <c r="H37" s="243" t="str">
        <f t="shared" si="5"/>
        <v/>
      </c>
      <c r="I37" s="243" t="str">
        <f t="shared" si="6"/>
        <v/>
      </c>
      <c r="J37" s="243" t="str">
        <f t="shared" si="7"/>
        <v/>
      </c>
      <c r="K37" s="243" t="str">
        <f t="shared" si="8"/>
        <v/>
      </c>
      <c r="L37" s="244" t="str">
        <f t="shared" si="9"/>
        <v/>
      </c>
      <c r="M37" s="255" t="str">
        <f t="shared" si="10"/>
        <v/>
      </c>
      <c r="N37" s="242" t="str">
        <f t="shared" si="11"/>
        <v/>
      </c>
      <c r="O37" s="244" t="str">
        <f t="shared" si="12"/>
        <v/>
      </c>
      <c r="P37" s="242" t="str">
        <f t="shared" si="13"/>
        <v/>
      </c>
      <c r="Q37" s="244" t="str">
        <f t="shared" si="14"/>
        <v/>
      </c>
      <c r="R37" s="242" t="str">
        <f t="shared" si="15"/>
        <v/>
      </c>
      <c r="S37" s="244" t="str">
        <f t="shared" si="16"/>
        <v/>
      </c>
      <c r="T37" s="976" t="str">
        <f t="shared" si="17"/>
        <v>1.男 2.女</v>
      </c>
      <c r="U37" s="977"/>
      <c r="V37" s="978"/>
      <c r="W37" s="979" t="str">
        <f t="shared" si="18"/>
        <v/>
      </c>
      <c r="X37" s="980"/>
      <c r="Y37" s="981"/>
      <c r="Z37" s="979" t="str">
        <f t="shared" si="19"/>
        <v/>
      </c>
      <c r="AA37" s="981"/>
      <c r="AB37" s="315" t="str">
        <f t="shared" si="20"/>
        <v/>
      </c>
      <c r="AC37" s="965" t="str">
        <f t="shared" si="21"/>
        <v>[</v>
      </c>
      <c r="AD37" s="965"/>
      <c r="AE37" s="965" t="str">
        <f t="shared" si="22"/>
        <v>]</v>
      </c>
      <c r="AF37" s="966"/>
      <c r="AG37" s="64"/>
      <c r="AI37" s="56">
        <v>21</v>
      </c>
      <c r="AJ37" s="316"/>
      <c r="AK37" s="284"/>
      <c r="AL37" s="310"/>
      <c r="AM37" s="311" t="s">
        <v>286</v>
      </c>
      <c r="AN37" s="283"/>
      <c r="AO37" s="284" t="s">
        <v>34</v>
      </c>
      <c r="AP37" s="283"/>
      <c r="AQ37" s="284" t="s">
        <v>11</v>
      </c>
      <c r="AR37" s="283"/>
      <c r="AS37" s="284" t="s">
        <v>287</v>
      </c>
      <c r="AT37" s="282"/>
      <c r="AU37" s="284"/>
      <c r="AV37" s="312"/>
      <c r="AW37" s="286"/>
      <c r="AX37" s="313"/>
      <c r="AY37" s="284"/>
      <c r="AZ37" s="314"/>
      <c r="BA37" s="310"/>
      <c r="BB37" s="284"/>
      <c r="BC37" s="283"/>
      <c r="BE37" s="297">
        <v>3</v>
      </c>
      <c r="BF37" s="298" t="s">
        <v>4876</v>
      </c>
      <c r="BG37" s="298"/>
      <c r="BH37" s="298"/>
      <c r="BI37" s="298"/>
      <c r="BJ37" s="108"/>
      <c r="BK37" s="108"/>
      <c r="BL37" s="108"/>
      <c r="BM37" s="108"/>
      <c r="BN37" s="108"/>
      <c r="BO37" s="108"/>
      <c r="BP37" s="108"/>
      <c r="BQ37" s="108"/>
      <c r="BR37" s="108"/>
      <c r="BS37" s="108"/>
      <c r="BT37" s="108"/>
      <c r="BU37" s="108"/>
      <c r="BV37" s="108"/>
      <c r="BW37" s="108"/>
      <c r="BX37" s="108"/>
      <c r="BY37" s="306" t="s">
        <v>4877</v>
      </c>
      <c r="CA37" s="304"/>
    </row>
    <row r="38" spans="1:79" ht="23.1" customHeight="1" thickBot="1">
      <c r="A38" s="456" t="s">
        <v>159</v>
      </c>
      <c r="C38" s="242" t="str">
        <f t="shared" si="0"/>
        <v/>
      </c>
      <c r="D38" s="243" t="str">
        <f t="shared" si="1"/>
        <v/>
      </c>
      <c r="E38" s="243" t="str">
        <f t="shared" si="2"/>
        <v/>
      </c>
      <c r="F38" s="243" t="str">
        <f t="shared" si="3"/>
        <v/>
      </c>
      <c r="G38" s="243" t="str">
        <f t="shared" si="4"/>
        <v/>
      </c>
      <c r="H38" s="243" t="str">
        <f t="shared" si="5"/>
        <v/>
      </c>
      <c r="I38" s="243" t="str">
        <f t="shared" si="6"/>
        <v/>
      </c>
      <c r="J38" s="243" t="str">
        <f t="shared" si="7"/>
        <v/>
      </c>
      <c r="K38" s="243" t="str">
        <f t="shared" si="8"/>
        <v/>
      </c>
      <c r="L38" s="244" t="str">
        <f t="shared" si="9"/>
        <v/>
      </c>
      <c r="M38" s="255" t="str">
        <f t="shared" si="10"/>
        <v/>
      </c>
      <c r="N38" s="242" t="str">
        <f t="shared" si="11"/>
        <v/>
      </c>
      <c r="O38" s="244" t="str">
        <f t="shared" si="12"/>
        <v/>
      </c>
      <c r="P38" s="242" t="str">
        <f t="shared" si="13"/>
        <v/>
      </c>
      <c r="Q38" s="244" t="str">
        <f t="shared" si="14"/>
        <v/>
      </c>
      <c r="R38" s="242" t="str">
        <f t="shared" si="15"/>
        <v/>
      </c>
      <c r="S38" s="244" t="str">
        <f t="shared" si="16"/>
        <v/>
      </c>
      <c r="T38" s="976" t="str">
        <f t="shared" si="17"/>
        <v>1.男 2.女</v>
      </c>
      <c r="U38" s="977"/>
      <c r="V38" s="978"/>
      <c r="W38" s="979" t="str">
        <f t="shared" si="18"/>
        <v/>
      </c>
      <c r="X38" s="980"/>
      <c r="Y38" s="981"/>
      <c r="Z38" s="979" t="str">
        <f t="shared" si="19"/>
        <v/>
      </c>
      <c r="AA38" s="981"/>
      <c r="AB38" s="315" t="str">
        <f t="shared" si="20"/>
        <v/>
      </c>
      <c r="AC38" s="965" t="str">
        <f t="shared" si="21"/>
        <v>[</v>
      </c>
      <c r="AD38" s="965"/>
      <c r="AE38" s="965" t="str">
        <f t="shared" si="22"/>
        <v>]</v>
      </c>
      <c r="AF38" s="966"/>
      <c r="AG38" s="64"/>
      <c r="AI38" s="56">
        <v>22</v>
      </c>
      <c r="AJ38" s="316"/>
      <c r="AK38" s="284"/>
      <c r="AL38" s="310"/>
      <c r="AM38" s="311" t="s">
        <v>286</v>
      </c>
      <c r="AN38" s="283"/>
      <c r="AO38" s="284" t="s">
        <v>34</v>
      </c>
      <c r="AP38" s="283"/>
      <c r="AQ38" s="284" t="s">
        <v>11</v>
      </c>
      <c r="AR38" s="283"/>
      <c r="AS38" s="284" t="s">
        <v>287</v>
      </c>
      <c r="AT38" s="282"/>
      <c r="AU38" s="284"/>
      <c r="AV38" s="312"/>
      <c r="AW38" s="286"/>
      <c r="AX38" s="313"/>
      <c r="AY38" s="284"/>
      <c r="AZ38" s="314"/>
      <c r="BA38" s="310"/>
      <c r="BB38" s="284"/>
      <c r="BC38" s="283"/>
      <c r="BE38" s="297"/>
      <c r="BF38" s="298" t="s">
        <v>4878</v>
      </c>
      <c r="BG38" s="298"/>
      <c r="BH38" s="298"/>
      <c r="BI38" s="298"/>
      <c r="BJ38" s="108"/>
      <c r="BK38" s="108"/>
      <c r="BL38" s="108"/>
      <c r="BM38" s="108"/>
      <c r="BN38" s="108"/>
      <c r="BO38" s="108"/>
      <c r="BP38" s="108"/>
      <c r="BQ38" s="108"/>
      <c r="BR38" s="108"/>
      <c r="BS38" s="108"/>
      <c r="BT38" s="108"/>
      <c r="BU38" s="108"/>
      <c r="BV38" s="108"/>
      <c r="BW38" s="108"/>
      <c r="BX38" s="108"/>
      <c r="BY38" s="108"/>
      <c r="CA38" s="304"/>
    </row>
    <row r="39" spans="1:79" ht="23.1" customHeight="1" thickBot="1">
      <c r="A39" s="456" t="s">
        <v>160</v>
      </c>
      <c r="C39" s="242" t="str">
        <f t="shared" si="0"/>
        <v/>
      </c>
      <c r="D39" s="243" t="str">
        <f t="shared" si="1"/>
        <v/>
      </c>
      <c r="E39" s="243" t="str">
        <f t="shared" si="2"/>
        <v/>
      </c>
      <c r="F39" s="243" t="str">
        <f t="shared" si="3"/>
        <v/>
      </c>
      <c r="G39" s="243" t="str">
        <f t="shared" si="4"/>
        <v/>
      </c>
      <c r="H39" s="243" t="str">
        <f t="shared" si="5"/>
        <v/>
      </c>
      <c r="I39" s="243" t="str">
        <f t="shared" si="6"/>
        <v/>
      </c>
      <c r="J39" s="243" t="str">
        <f t="shared" si="7"/>
        <v/>
      </c>
      <c r="K39" s="243" t="str">
        <f t="shared" si="8"/>
        <v/>
      </c>
      <c r="L39" s="244" t="str">
        <f t="shared" si="9"/>
        <v/>
      </c>
      <c r="M39" s="255" t="str">
        <f t="shared" si="10"/>
        <v/>
      </c>
      <c r="N39" s="242" t="str">
        <f t="shared" si="11"/>
        <v/>
      </c>
      <c r="O39" s="244" t="str">
        <f t="shared" si="12"/>
        <v/>
      </c>
      <c r="P39" s="242" t="str">
        <f t="shared" si="13"/>
        <v/>
      </c>
      <c r="Q39" s="244" t="str">
        <f t="shared" si="14"/>
        <v/>
      </c>
      <c r="R39" s="242" t="str">
        <f t="shared" si="15"/>
        <v/>
      </c>
      <c r="S39" s="244" t="str">
        <f t="shared" si="16"/>
        <v/>
      </c>
      <c r="T39" s="976" t="str">
        <f t="shared" si="17"/>
        <v>1.男 2.女</v>
      </c>
      <c r="U39" s="977"/>
      <c r="V39" s="978"/>
      <c r="W39" s="979" t="str">
        <f t="shared" si="18"/>
        <v/>
      </c>
      <c r="X39" s="980"/>
      <c r="Y39" s="981"/>
      <c r="Z39" s="979" t="str">
        <f t="shared" si="19"/>
        <v/>
      </c>
      <c r="AA39" s="981"/>
      <c r="AB39" s="432" t="str">
        <f t="shared" si="20"/>
        <v/>
      </c>
      <c r="AC39" s="967" t="str">
        <f t="shared" si="21"/>
        <v>[</v>
      </c>
      <c r="AD39" s="967"/>
      <c r="AE39" s="967" t="str">
        <f t="shared" si="22"/>
        <v>]</v>
      </c>
      <c r="AF39" s="968"/>
      <c r="AG39" s="64"/>
      <c r="AI39" s="56">
        <v>23</v>
      </c>
      <c r="AJ39" s="316"/>
      <c r="AK39" s="284"/>
      <c r="AL39" s="310"/>
      <c r="AM39" s="311" t="s">
        <v>286</v>
      </c>
      <c r="AN39" s="283"/>
      <c r="AO39" s="284" t="s">
        <v>34</v>
      </c>
      <c r="AP39" s="283"/>
      <c r="AQ39" s="284" t="s">
        <v>11</v>
      </c>
      <c r="AR39" s="283"/>
      <c r="AS39" s="284" t="s">
        <v>287</v>
      </c>
      <c r="AT39" s="282"/>
      <c r="AU39" s="284"/>
      <c r="AV39" s="312"/>
      <c r="AW39" s="286"/>
      <c r="AX39" s="313"/>
      <c r="AY39" s="284"/>
      <c r="AZ39" s="314"/>
      <c r="BA39" s="310"/>
      <c r="BB39" s="284"/>
      <c r="BC39" s="283"/>
      <c r="BE39" s="299"/>
      <c r="BF39" s="300" t="s">
        <v>4879</v>
      </c>
      <c r="BG39" s="300"/>
      <c r="BH39" s="300"/>
      <c r="BI39" s="300"/>
      <c r="BJ39" s="301"/>
      <c r="BK39" s="301"/>
      <c r="BL39" s="301"/>
      <c r="BM39" s="301"/>
      <c r="BN39" s="301"/>
      <c r="BO39" s="301"/>
      <c r="BP39" s="301"/>
      <c r="BQ39" s="301"/>
      <c r="BR39" s="301"/>
      <c r="BS39" s="301"/>
      <c r="BT39" s="301"/>
      <c r="BU39" s="301"/>
      <c r="BV39" s="301"/>
      <c r="BW39" s="301"/>
      <c r="BX39" s="301"/>
      <c r="BY39" s="301"/>
      <c r="BZ39" s="281"/>
      <c r="CA39" s="305"/>
    </row>
    <row r="40" spans="1:79" ht="23.1" customHeight="1" thickBot="1">
      <c r="A40" s="456" t="s">
        <v>161</v>
      </c>
      <c r="C40" s="242" t="str">
        <f t="shared" si="0"/>
        <v/>
      </c>
      <c r="D40" s="243" t="str">
        <f t="shared" si="1"/>
        <v/>
      </c>
      <c r="E40" s="243" t="str">
        <f t="shared" si="2"/>
        <v/>
      </c>
      <c r="F40" s="243" t="str">
        <f t="shared" si="3"/>
        <v/>
      </c>
      <c r="G40" s="243" t="str">
        <f t="shared" si="4"/>
        <v/>
      </c>
      <c r="H40" s="243" t="str">
        <f t="shared" si="5"/>
        <v/>
      </c>
      <c r="I40" s="243" t="str">
        <f t="shared" si="6"/>
        <v/>
      </c>
      <c r="J40" s="243" t="str">
        <f t="shared" si="7"/>
        <v/>
      </c>
      <c r="K40" s="243" t="str">
        <f t="shared" si="8"/>
        <v/>
      </c>
      <c r="L40" s="244" t="str">
        <f t="shared" si="9"/>
        <v/>
      </c>
      <c r="M40" s="255" t="str">
        <f t="shared" si="10"/>
        <v/>
      </c>
      <c r="N40" s="242" t="str">
        <f t="shared" si="11"/>
        <v/>
      </c>
      <c r="O40" s="244" t="str">
        <f t="shared" si="12"/>
        <v/>
      </c>
      <c r="P40" s="242" t="str">
        <f t="shared" si="13"/>
        <v/>
      </c>
      <c r="Q40" s="244" t="str">
        <f t="shared" si="14"/>
        <v/>
      </c>
      <c r="R40" s="242" t="str">
        <f t="shared" si="15"/>
        <v/>
      </c>
      <c r="S40" s="244" t="str">
        <f t="shared" si="16"/>
        <v/>
      </c>
      <c r="T40" s="976" t="str">
        <f t="shared" si="17"/>
        <v>1.男 2.女</v>
      </c>
      <c r="U40" s="977"/>
      <c r="V40" s="978"/>
      <c r="W40" s="979" t="str">
        <f t="shared" si="18"/>
        <v/>
      </c>
      <c r="X40" s="980"/>
      <c r="Y40" s="981"/>
      <c r="Z40" s="979" t="str">
        <f t="shared" si="19"/>
        <v/>
      </c>
      <c r="AA40" s="980"/>
      <c r="AB40" s="315" t="str">
        <f t="shared" si="20"/>
        <v/>
      </c>
      <c r="AC40" s="965" t="str">
        <f t="shared" si="21"/>
        <v>[</v>
      </c>
      <c r="AD40" s="965"/>
      <c r="AE40" s="965" t="str">
        <f t="shared" si="22"/>
        <v>]</v>
      </c>
      <c r="AF40" s="966"/>
      <c r="AG40" s="992" t="s">
        <v>123</v>
      </c>
      <c r="AH40" s="992"/>
      <c r="AI40" s="56">
        <v>24</v>
      </c>
      <c r="AJ40" s="316"/>
      <c r="AK40" s="284"/>
      <c r="AL40" s="310"/>
      <c r="AM40" s="311" t="s">
        <v>286</v>
      </c>
      <c r="AN40" s="283"/>
      <c r="AO40" s="284" t="s">
        <v>34</v>
      </c>
      <c r="AP40" s="283"/>
      <c r="AQ40" s="284" t="s">
        <v>11</v>
      </c>
      <c r="AR40" s="283"/>
      <c r="AS40" s="284" t="s">
        <v>287</v>
      </c>
      <c r="AT40" s="282"/>
      <c r="AU40" s="284"/>
      <c r="AV40" s="312"/>
      <c r="AW40" s="286"/>
      <c r="AX40" s="313"/>
      <c r="AY40" s="284"/>
      <c r="AZ40" s="314"/>
      <c r="BA40" s="310"/>
      <c r="BB40" s="284"/>
      <c r="BC40" s="283"/>
    </row>
    <row r="41" spans="1:79" ht="23.1" customHeight="1" thickBot="1">
      <c r="A41" s="456" t="s">
        <v>162</v>
      </c>
      <c r="C41" s="242" t="str">
        <f t="shared" si="0"/>
        <v/>
      </c>
      <c r="D41" s="243" t="str">
        <f t="shared" si="1"/>
        <v/>
      </c>
      <c r="E41" s="243" t="str">
        <f t="shared" si="2"/>
        <v/>
      </c>
      <c r="F41" s="243" t="str">
        <f t="shared" si="3"/>
        <v/>
      </c>
      <c r="G41" s="243" t="str">
        <f t="shared" si="4"/>
        <v/>
      </c>
      <c r="H41" s="243" t="str">
        <f t="shared" si="5"/>
        <v/>
      </c>
      <c r="I41" s="243" t="str">
        <f t="shared" si="6"/>
        <v/>
      </c>
      <c r="J41" s="243" t="str">
        <f t="shared" si="7"/>
        <v/>
      </c>
      <c r="K41" s="243" t="str">
        <f t="shared" si="8"/>
        <v/>
      </c>
      <c r="L41" s="244" t="str">
        <f t="shared" si="9"/>
        <v/>
      </c>
      <c r="M41" s="255" t="str">
        <f t="shared" si="10"/>
        <v/>
      </c>
      <c r="N41" s="242" t="str">
        <f t="shared" si="11"/>
        <v/>
      </c>
      <c r="O41" s="244" t="str">
        <f t="shared" si="12"/>
        <v/>
      </c>
      <c r="P41" s="242" t="str">
        <f t="shared" si="13"/>
        <v/>
      </c>
      <c r="Q41" s="244" t="str">
        <f t="shared" si="14"/>
        <v/>
      </c>
      <c r="R41" s="242" t="str">
        <f t="shared" si="15"/>
        <v/>
      </c>
      <c r="S41" s="244" t="str">
        <f t="shared" si="16"/>
        <v/>
      </c>
      <c r="T41" s="976" t="str">
        <f t="shared" si="17"/>
        <v>1.男 2.女</v>
      </c>
      <c r="U41" s="977"/>
      <c r="V41" s="978"/>
      <c r="W41" s="979" t="str">
        <f t="shared" si="18"/>
        <v/>
      </c>
      <c r="X41" s="980"/>
      <c r="Y41" s="981"/>
      <c r="Z41" s="979" t="str">
        <f t="shared" si="19"/>
        <v/>
      </c>
      <c r="AA41" s="981"/>
      <c r="AB41" s="430" t="str">
        <f t="shared" si="20"/>
        <v/>
      </c>
      <c r="AC41" s="993" t="str">
        <f t="shared" si="21"/>
        <v>[</v>
      </c>
      <c r="AD41" s="993"/>
      <c r="AE41" s="993" t="str">
        <f t="shared" si="22"/>
        <v>]</v>
      </c>
      <c r="AF41" s="994"/>
      <c r="AG41" s="64"/>
      <c r="AH41" s="17" t="s">
        <v>91</v>
      </c>
      <c r="AI41" s="56">
        <v>25</v>
      </c>
      <c r="AJ41" s="316"/>
      <c r="AK41" s="284"/>
      <c r="AL41" s="310"/>
      <c r="AM41" s="311" t="s">
        <v>286</v>
      </c>
      <c r="AN41" s="283"/>
      <c r="AO41" s="284" t="s">
        <v>34</v>
      </c>
      <c r="AP41" s="283"/>
      <c r="AQ41" s="284" t="s">
        <v>11</v>
      </c>
      <c r="AR41" s="283"/>
      <c r="AS41" s="284" t="s">
        <v>287</v>
      </c>
      <c r="AT41" s="282"/>
      <c r="AU41" s="284"/>
      <c r="AV41" s="312"/>
      <c r="AW41" s="286"/>
      <c r="AX41" s="313"/>
      <c r="AY41" s="284"/>
      <c r="AZ41" s="314"/>
      <c r="BA41" s="310"/>
      <c r="BB41" s="284"/>
      <c r="BC41" s="283"/>
    </row>
    <row r="42" spans="1:79" ht="15.95" customHeight="1">
      <c r="AE42" s="672"/>
      <c r="AF42" s="672"/>
      <c r="AG42" s="672"/>
      <c r="AH42" s="672"/>
      <c r="AI42" s="56"/>
      <c r="AJ42" s="44"/>
    </row>
    <row r="43" spans="1:79" ht="15.95" customHeight="1">
      <c r="A43" s="456"/>
      <c r="H43" s="18"/>
      <c r="I43" s="18"/>
      <c r="J43" s="18"/>
      <c r="K43" s="18"/>
      <c r="L43" s="18"/>
      <c r="M43" s="18"/>
      <c r="N43" s="60"/>
      <c r="O43" s="60"/>
      <c r="P43" s="60"/>
      <c r="Q43" s="18"/>
      <c r="R43" s="18"/>
      <c r="S43" s="18"/>
      <c r="T43" s="18"/>
      <c r="U43" s="18"/>
      <c r="V43" s="18"/>
      <c r="W43" s="18"/>
      <c r="X43" s="18"/>
      <c r="Y43" s="18"/>
      <c r="Z43" s="18"/>
      <c r="AA43" s="18"/>
      <c r="AB43" s="18"/>
      <c r="AI43" s="56"/>
      <c r="AJ43" s="56"/>
    </row>
    <row r="44" spans="1:79" ht="15.95" customHeight="1">
      <c r="A44" s="456"/>
      <c r="H44" s="18"/>
      <c r="I44" s="18"/>
      <c r="J44" s="18"/>
      <c r="K44" s="18"/>
      <c r="L44" s="18"/>
      <c r="M44" s="18"/>
      <c r="N44" s="60"/>
      <c r="O44" s="60"/>
      <c r="P44" s="60"/>
      <c r="Q44" s="18"/>
      <c r="R44" s="18"/>
      <c r="S44" s="18"/>
      <c r="T44" s="18"/>
      <c r="U44" s="18"/>
      <c r="V44" s="18"/>
      <c r="W44" s="18"/>
      <c r="X44" s="18"/>
      <c r="Y44" s="18"/>
      <c r="Z44" s="18"/>
      <c r="AA44" s="18"/>
      <c r="AB44" s="18"/>
      <c r="AH44" s="21"/>
      <c r="AI44" s="56"/>
      <c r="AJ44" s="56"/>
    </row>
    <row r="45" spans="1:79" ht="15.95" customHeight="1">
      <c r="A45" s="456"/>
      <c r="H45" s="18"/>
      <c r="I45" s="18"/>
      <c r="J45" s="18"/>
      <c r="K45" s="18"/>
      <c r="L45" s="18"/>
      <c r="M45" s="18"/>
      <c r="N45" s="60"/>
      <c r="O45" s="60"/>
      <c r="P45" s="60"/>
      <c r="Q45" s="18"/>
      <c r="R45" s="18"/>
      <c r="S45" s="18"/>
      <c r="T45" s="18"/>
      <c r="U45" s="18"/>
      <c r="V45" s="18"/>
      <c r="W45" s="18"/>
      <c r="X45" s="18"/>
      <c r="Y45" s="18"/>
      <c r="Z45" s="18"/>
      <c r="AA45" s="18"/>
      <c r="AB45" s="18"/>
      <c r="AH45" s="21"/>
      <c r="AI45" s="56"/>
      <c r="AJ45" s="56"/>
    </row>
    <row r="46" spans="1:79" ht="15.95" customHeight="1">
      <c r="A46" s="456"/>
      <c r="H46" s="18"/>
      <c r="I46" s="18"/>
      <c r="J46" s="18"/>
      <c r="K46" s="18"/>
      <c r="L46" s="18"/>
      <c r="M46" s="18"/>
      <c r="N46" s="60"/>
      <c r="O46" s="60"/>
      <c r="P46" s="60"/>
      <c r="Q46" s="18"/>
      <c r="R46" s="18"/>
      <c r="S46" s="18"/>
      <c r="T46" s="18"/>
      <c r="U46" s="18"/>
      <c r="V46" s="18"/>
      <c r="W46" s="18"/>
      <c r="X46" s="18"/>
      <c r="Y46" s="18"/>
      <c r="Z46" s="18"/>
      <c r="AA46" s="18"/>
      <c r="AB46" s="18"/>
      <c r="AH46" s="21"/>
      <c r="AI46" s="56"/>
      <c r="AJ46" s="56"/>
    </row>
    <row r="47" spans="1:79" ht="15.95" customHeight="1">
      <c r="A47" s="456"/>
      <c r="H47" s="18"/>
      <c r="I47" s="18"/>
      <c r="J47" s="18"/>
      <c r="K47" s="18"/>
      <c r="L47" s="18"/>
      <c r="M47" s="18"/>
      <c r="N47" s="60"/>
      <c r="O47" s="60"/>
      <c r="P47" s="60"/>
      <c r="Q47" s="18"/>
      <c r="R47" s="18"/>
      <c r="S47" s="18"/>
      <c r="T47" s="18"/>
      <c r="U47" s="18"/>
      <c r="V47" s="18"/>
      <c r="W47" s="18"/>
      <c r="X47" s="18"/>
      <c r="Y47" s="18"/>
      <c r="Z47" s="18"/>
      <c r="AA47" s="18"/>
      <c r="AB47" s="18"/>
      <c r="AH47" s="21"/>
      <c r="AI47" s="56"/>
      <c r="AJ47" s="65"/>
    </row>
    <row r="48" spans="1:79" ht="15.95" customHeight="1">
      <c r="H48" s="18"/>
      <c r="I48" s="18"/>
      <c r="J48" s="18"/>
      <c r="K48" s="18"/>
      <c r="L48" s="18"/>
      <c r="M48" s="18"/>
      <c r="N48" s="18"/>
      <c r="O48" s="18"/>
      <c r="P48" s="18"/>
      <c r="Q48" s="18"/>
      <c r="R48" s="18"/>
      <c r="S48" s="18"/>
      <c r="T48" s="18"/>
      <c r="U48" s="18"/>
      <c r="V48" s="18"/>
      <c r="W48" s="18"/>
      <c r="X48" s="18"/>
      <c r="Y48" s="18"/>
      <c r="Z48" s="18"/>
      <c r="AA48" s="18"/>
      <c r="AB48" s="18"/>
      <c r="AI48" s="66"/>
      <c r="AJ48" s="56"/>
    </row>
    <row r="49" spans="8:36" ht="15.95" customHeight="1">
      <c r="H49" s="60"/>
      <c r="I49" s="60"/>
      <c r="J49" s="60"/>
      <c r="K49" s="60"/>
      <c r="L49" s="60"/>
      <c r="M49" s="60"/>
      <c r="N49" s="18"/>
      <c r="O49" s="18"/>
      <c r="P49" s="60"/>
      <c r="Q49" s="60"/>
      <c r="R49" s="60"/>
      <c r="S49" s="60"/>
      <c r="T49" s="60"/>
      <c r="U49" s="60"/>
      <c r="V49" s="60"/>
      <c r="W49" s="60"/>
      <c r="X49" s="60"/>
      <c r="Y49" s="60"/>
      <c r="Z49" s="60"/>
      <c r="AA49" s="60"/>
      <c r="AB49" s="60"/>
      <c r="AI49" s="66"/>
      <c r="AJ49" s="56"/>
    </row>
    <row r="50" spans="8:36" ht="15.95" customHeight="1">
      <c r="H50" s="60"/>
      <c r="I50" s="60"/>
      <c r="J50" s="60"/>
      <c r="K50" s="60"/>
      <c r="L50" s="60"/>
      <c r="M50" s="60"/>
      <c r="N50" s="18"/>
      <c r="O50" s="18"/>
      <c r="P50" s="60"/>
      <c r="Q50" s="60"/>
      <c r="R50" s="60"/>
      <c r="S50" s="60"/>
      <c r="T50" s="60"/>
      <c r="U50" s="60"/>
      <c r="V50" s="60"/>
      <c r="W50" s="60"/>
      <c r="X50" s="60"/>
      <c r="Y50" s="60"/>
      <c r="Z50" s="60"/>
      <c r="AA50" s="60"/>
      <c r="AB50" s="60"/>
      <c r="AF50" s="21"/>
      <c r="AG50" s="21"/>
    </row>
    <row r="53" spans="8:36" ht="15.95" customHeight="1">
      <c r="AI53" s="51"/>
    </row>
    <row r="54" spans="8:36" ht="15.95" customHeight="1">
      <c r="AI54" s="51"/>
    </row>
    <row r="56" spans="8:36" ht="15.95" customHeight="1">
      <c r="AI56" s="51"/>
    </row>
    <row r="61" spans="8:36" ht="15.95" customHeight="1">
      <c r="AJ61" s="60"/>
    </row>
    <row r="62" spans="8:36" ht="15.95" customHeight="1">
      <c r="AI62" s="56"/>
      <c r="AJ62" s="60"/>
    </row>
    <row r="63" spans="8:36" ht="15.95" customHeight="1">
      <c r="AI63" s="56"/>
      <c r="AJ63" s="56"/>
    </row>
    <row r="64" spans="8:36" ht="15.95" customHeight="1">
      <c r="AI64" s="56"/>
      <c r="AJ64" s="56"/>
    </row>
    <row r="65" spans="35:36" ht="15.95" customHeight="1">
      <c r="AI65" s="56"/>
      <c r="AJ65" s="56"/>
    </row>
    <row r="66" spans="35:36" ht="15.95" customHeight="1">
      <c r="AI66" s="66"/>
      <c r="AJ66" s="56"/>
    </row>
    <row r="67" spans="35:36" ht="15.95" customHeight="1">
      <c r="AI67" s="66"/>
      <c r="AJ67" s="56"/>
    </row>
    <row r="68" spans="35:36" ht="15.95" customHeight="1">
      <c r="AI68" s="67"/>
      <c r="AJ68" s="65"/>
    </row>
    <row r="69" spans="35:36" ht="15.95" customHeight="1">
      <c r="AI69" s="51"/>
      <c r="AJ69" s="56"/>
    </row>
    <row r="70" spans="35:36" ht="15.95" customHeight="1">
      <c r="AJ70" s="56"/>
    </row>
    <row r="71" spans="35:36" ht="15.95" customHeight="1">
      <c r="AJ71" s="60"/>
    </row>
    <row r="72" spans="35:36" ht="15.95" customHeight="1">
      <c r="AJ72" s="60"/>
    </row>
    <row r="73" spans="35:36" ht="15.95" customHeight="1">
      <c r="AJ73" s="60"/>
    </row>
    <row r="74" spans="35:36" ht="15.95" customHeight="1">
      <c r="AI74" s="56"/>
      <c r="AJ74" s="56"/>
    </row>
    <row r="75" spans="35:36" ht="15.95" customHeight="1">
      <c r="AI75" s="56"/>
      <c r="AJ75" s="56"/>
    </row>
    <row r="76" spans="35:36" ht="15.95" customHeight="1">
      <c r="AI76" s="56"/>
      <c r="AJ76" s="56"/>
    </row>
    <row r="77" spans="35:36" ht="15.95" customHeight="1">
      <c r="AI77" s="66"/>
      <c r="AJ77" s="56"/>
    </row>
    <row r="78" spans="35:36" ht="15.95" customHeight="1">
      <c r="AI78" s="66"/>
      <c r="AJ78" s="56"/>
    </row>
    <row r="79" spans="35:36" ht="15.95" customHeight="1">
      <c r="AI79" s="67"/>
      <c r="AJ79" s="65"/>
    </row>
    <row r="80" spans="35:36" ht="15.95" customHeight="1">
      <c r="AI80" s="51"/>
      <c r="AJ80" s="56"/>
    </row>
    <row r="81" spans="35:36" ht="15.95" customHeight="1">
      <c r="AJ81" s="56"/>
    </row>
    <row r="82" spans="35:36" ht="15.95" customHeight="1">
      <c r="AJ82" s="60"/>
    </row>
    <row r="83" spans="35:36" ht="15.95" customHeight="1">
      <c r="AJ83" s="60"/>
    </row>
    <row r="84" spans="35:36" ht="15.95" customHeight="1">
      <c r="AJ84" s="60"/>
    </row>
    <row r="85" spans="35:36" ht="15.95" customHeight="1">
      <c r="AI85" s="56"/>
      <c r="AJ85" s="56"/>
    </row>
    <row r="86" spans="35:36" ht="15.95" customHeight="1">
      <c r="AI86" s="56"/>
      <c r="AJ86" s="56"/>
    </row>
    <row r="87" spans="35:36" ht="15.95" customHeight="1">
      <c r="AI87" s="56"/>
      <c r="AJ87" s="56"/>
    </row>
    <row r="88" spans="35:36" ht="15.95" customHeight="1">
      <c r="AI88" s="66"/>
      <c r="AJ88" s="56"/>
    </row>
    <row r="89" spans="35:36" ht="15.95" customHeight="1">
      <c r="AI89" s="66"/>
      <c r="AJ89" s="56"/>
    </row>
    <row r="90" spans="35:36" ht="15.95" customHeight="1">
      <c r="AI90" s="67"/>
      <c r="AJ90" s="65"/>
    </row>
    <row r="91" spans="35:36" ht="15.95" customHeight="1">
      <c r="AI91" s="51"/>
      <c r="AJ91" s="56"/>
    </row>
    <row r="92" spans="35:36" ht="15.95" customHeight="1">
      <c r="AJ92" s="56"/>
    </row>
    <row r="93" spans="35:36" ht="15.95" customHeight="1">
      <c r="AJ93" s="60"/>
    </row>
    <row r="94" spans="35:36" ht="15.95" customHeight="1">
      <c r="AJ94" s="60"/>
    </row>
    <row r="95" spans="35:36" ht="15.95" customHeight="1">
      <c r="AJ95" s="60"/>
    </row>
    <row r="96" spans="35:36" ht="15.95" customHeight="1">
      <c r="AI96" s="56"/>
      <c r="AJ96" s="56"/>
    </row>
    <row r="97" spans="35:36" ht="15.95" customHeight="1">
      <c r="AI97" s="56"/>
      <c r="AJ97" s="56"/>
    </row>
    <row r="98" spans="35:36" ht="15.95" customHeight="1">
      <c r="AI98" s="56"/>
      <c r="AJ98" s="56"/>
    </row>
    <row r="99" spans="35:36" ht="15.95" customHeight="1">
      <c r="AI99" s="66"/>
      <c r="AJ99" s="56"/>
    </row>
    <row r="100" spans="35:36" ht="15.95" customHeight="1">
      <c r="AI100" s="66"/>
      <c r="AJ100" s="56"/>
    </row>
    <row r="101" spans="35:36" ht="15.95" customHeight="1">
      <c r="AI101" s="67"/>
      <c r="AJ101" s="65"/>
    </row>
    <row r="102" spans="35:36" ht="15.95" customHeight="1">
      <c r="AI102" s="51"/>
      <c r="AJ102" s="56"/>
    </row>
    <row r="103" spans="35:36" ht="15.95" customHeight="1">
      <c r="AJ103" s="56"/>
    </row>
    <row r="104" spans="35:36" ht="15.95" customHeight="1">
      <c r="AI104" s="66"/>
      <c r="AJ104" s="60"/>
    </row>
    <row r="105" spans="35:36" ht="15.95" customHeight="1">
      <c r="AI105" s="66"/>
      <c r="AJ105" s="60"/>
    </row>
    <row r="106" spans="35:36" ht="15.95" customHeight="1">
      <c r="AI106" s="66"/>
      <c r="AJ106" s="60"/>
    </row>
    <row r="107" spans="35:36" ht="15.95" customHeight="1">
      <c r="AI107" s="66"/>
      <c r="AJ107" s="60"/>
    </row>
    <row r="108" spans="35:36" ht="15.95" customHeight="1">
      <c r="AI108" s="66"/>
      <c r="AJ108" s="60"/>
    </row>
    <row r="109" spans="35:36" ht="15.95" customHeight="1">
      <c r="AI109" s="66"/>
      <c r="AJ109" s="60"/>
    </row>
    <row r="110" spans="35:36" ht="15.95" customHeight="1">
      <c r="AI110" s="66"/>
      <c r="AJ110" s="60"/>
    </row>
    <row r="111" spans="35:36" ht="15.95" customHeight="1">
      <c r="AI111" s="66"/>
      <c r="AJ111" s="60"/>
    </row>
    <row r="112" spans="35:36" ht="15.95" customHeight="1">
      <c r="AI112" s="66"/>
      <c r="AJ112" s="60"/>
    </row>
    <row r="113" spans="35:36" ht="15.95" customHeight="1">
      <c r="AI113" s="66"/>
      <c r="AJ113" s="60"/>
    </row>
    <row r="114" spans="35:36" ht="15.95" customHeight="1">
      <c r="AI114" s="66"/>
      <c r="AJ114" s="60"/>
    </row>
    <row r="115" spans="35:36" ht="15.95" customHeight="1">
      <c r="AI115" s="66"/>
      <c r="AJ115" s="60"/>
    </row>
    <row r="116" spans="35:36" ht="15.95" customHeight="1">
      <c r="AI116" s="66"/>
      <c r="AJ116" s="60"/>
    </row>
    <row r="117" spans="35:36" ht="15.95" customHeight="1">
      <c r="AI117" s="66"/>
      <c r="AJ117" s="60"/>
    </row>
    <row r="118" spans="35:36" ht="15.95" customHeight="1">
      <c r="AI118" s="66"/>
      <c r="AJ118" s="60"/>
    </row>
    <row r="119" spans="35:36" ht="15.95" customHeight="1">
      <c r="AI119" s="66"/>
      <c r="AJ119" s="60"/>
    </row>
    <row r="120" spans="35:36" ht="15.95" customHeight="1">
      <c r="AI120" s="66"/>
      <c r="AJ120" s="60"/>
    </row>
    <row r="121" spans="35:36" ht="15.95" customHeight="1">
      <c r="AI121" s="66"/>
      <c r="AJ121" s="60"/>
    </row>
    <row r="122" spans="35:36" ht="15.95" customHeight="1">
      <c r="AI122" s="66"/>
      <c r="AJ122" s="60"/>
    </row>
    <row r="123" spans="35:36" ht="15.95" customHeight="1">
      <c r="AI123" s="66"/>
      <c r="AJ123" s="60"/>
    </row>
    <row r="124" spans="35:36" ht="15.95" customHeight="1">
      <c r="AI124" s="66"/>
      <c r="AJ124" s="60"/>
    </row>
    <row r="125" spans="35:36" ht="15.95" customHeight="1">
      <c r="AI125" s="66"/>
      <c r="AJ125" s="60"/>
    </row>
    <row r="126" spans="35:36" ht="15.95" customHeight="1">
      <c r="AI126" s="66"/>
      <c r="AJ126" s="60"/>
    </row>
    <row r="127" spans="35:36" ht="15.95" customHeight="1">
      <c r="AI127" s="66"/>
      <c r="AJ127" s="60"/>
    </row>
    <row r="128" spans="35:36" ht="15.95" customHeight="1">
      <c r="AI128" s="66"/>
      <c r="AJ128" s="60"/>
    </row>
    <row r="129" spans="35:36" ht="15.95" customHeight="1">
      <c r="AI129" s="66"/>
      <c r="AJ129" s="60"/>
    </row>
    <row r="130" spans="35:36" ht="15.95" customHeight="1">
      <c r="AI130" s="66"/>
      <c r="AJ130" s="60"/>
    </row>
    <row r="131" spans="35:36" ht="15.95" customHeight="1">
      <c r="AI131" s="66"/>
      <c r="AJ131" s="60"/>
    </row>
    <row r="132" spans="35:36" ht="15.95" customHeight="1">
      <c r="AI132" s="66"/>
      <c r="AJ132" s="60"/>
    </row>
    <row r="133" spans="35:36" ht="15.95" customHeight="1">
      <c r="AI133" s="66"/>
      <c r="AJ133" s="60"/>
    </row>
    <row r="134" spans="35:36" ht="15.95" customHeight="1">
      <c r="AI134" s="66"/>
      <c r="AJ134" s="60"/>
    </row>
    <row r="135" spans="35:36" ht="15.95" customHeight="1">
      <c r="AI135" s="66"/>
      <c r="AJ135" s="60"/>
    </row>
    <row r="136" spans="35:36" ht="15.95" customHeight="1">
      <c r="AI136" s="66"/>
      <c r="AJ136" s="60"/>
    </row>
    <row r="137" spans="35:36" ht="15.95" customHeight="1">
      <c r="AI137" s="66"/>
      <c r="AJ137" s="60"/>
    </row>
    <row r="138" spans="35:36" ht="15.95" customHeight="1">
      <c r="AI138" s="66"/>
      <c r="AJ138" s="60"/>
    </row>
    <row r="139" spans="35:36" ht="15.95" customHeight="1">
      <c r="AI139" s="66"/>
      <c r="AJ139" s="60"/>
    </row>
    <row r="140" spans="35:36" ht="15.95" customHeight="1">
      <c r="AI140" s="66"/>
      <c r="AJ140" s="60"/>
    </row>
    <row r="141" spans="35:36" ht="15.95" customHeight="1">
      <c r="AI141" s="66"/>
      <c r="AJ141" s="60"/>
    </row>
    <row r="142" spans="35:36" ht="15.95" customHeight="1">
      <c r="AI142" s="66"/>
      <c r="AJ142" s="60"/>
    </row>
    <row r="143" spans="35:36" ht="15.95" customHeight="1">
      <c r="AI143" s="66"/>
      <c r="AJ143" s="60"/>
    </row>
    <row r="144" spans="35:36" ht="15.95" customHeight="1">
      <c r="AI144" s="66"/>
      <c r="AJ144" s="60"/>
    </row>
    <row r="145" spans="35:36" ht="15.95" customHeight="1">
      <c r="AI145" s="66"/>
      <c r="AJ145" s="60"/>
    </row>
    <row r="146" spans="35:36" ht="15.95" customHeight="1">
      <c r="AI146" s="66"/>
      <c r="AJ146" s="60"/>
    </row>
    <row r="147" spans="35:36" ht="15.95" customHeight="1">
      <c r="AI147" s="66"/>
      <c r="AJ147" s="60"/>
    </row>
    <row r="148" spans="35:36" ht="15.95" customHeight="1">
      <c r="AI148" s="66"/>
      <c r="AJ148" s="60"/>
    </row>
    <row r="149" spans="35:36" ht="15.95" customHeight="1">
      <c r="AI149" s="66"/>
      <c r="AJ149" s="60"/>
    </row>
    <row r="150" spans="35:36" ht="15.95" customHeight="1">
      <c r="AI150" s="66"/>
      <c r="AJ150" s="60"/>
    </row>
    <row r="151" spans="35:36" ht="15.95" customHeight="1">
      <c r="AI151" s="66"/>
      <c r="AJ151" s="60"/>
    </row>
    <row r="152" spans="35:36" ht="15.95" customHeight="1">
      <c r="AI152" s="66"/>
      <c r="AJ152" s="60"/>
    </row>
    <row r="153" spans="35:36" ht="15.95" customHeight="1">
      <c r="AI153" s="66"/>
      <c r="AJ153" s="60"/>
    </row>
    <row r="154" spans="35:36" ht="15.95" customHeight="1">
      <c r="AI154" s="66"/>
      <c r="AJ154" s="60"/>
    </row>
    <row r="155" spans="35:36" ht="15.95" customHeight="1">
      <c r="AI155" s="66"/>
      <c r="AJ155" s="60"/>
    </row>
    <row r="156" spans="35:36" ht="15.95" customHeight="1">
      <c r="AI156" s="66"/>
      <c r="AJ156" s="60"/>
    </row>
    <row r="157" spans="35:36" ht="15.95" customHeight="1">
      <c r="AI157" s="66"/>
      <c r="AJ157" s="60"/>
    </row>
    <row r="158" spans="35:36" ht="15.95" customHeight="1">
      <c r="AI158" s="66"/>
      <c r="AJ158" s="60"/>
    </row>
    <row r="159" spans="35:36" ht="15.95" customHeight="1">
      <c r="AI159" s="66"/>
      <c r="AJ159" s="60"/>
    </row>
    <row r="160" spans="35:36" ht="15.95" customHeight="1">
      <c r="AI160" s="66"/>
      <c r="AJ160" s="60"/>
    </row>
    <row r="161" spans="35:36" ht="15.95" customHeight="1">
      <c r="AI161" s="66"/>
      <c r="AJ161" s="60"/>
    </row>
    <row r="162" spans="35:36" ht="15.95" customHeight="1">
      <c r="AI162" s="66"/>
      <c r="AJ162" s="60"/>
    </row>
    <row r="164" spans="35:36" ht="15.95" customHeight="1">
      <c r="AI164" s="66"/>
    </row>
  </sheetData>
  <sheetProtection sheet="1" objects="1" scenarios="1"/>
  <protectedRanges>
    <protectedRange sqref="AJ14:AS14" name="範囲2"/>
    <protectedRange sqref="BA11 BA13" name="範囲1"/>
  </protectedRanges>
  <mergeCells count="159">
    <mergeCell ref="T37:V37"/>
    <mergeCell ref="W37:Y37"/>
    <mergeCell ref="Z37:AA37"/>
    <mergeCell ref="T38:V38"/>
    <mergeCell ref="W38:Y38"/>
    <mergeCell ref="Z38:AA38"/>
    <mergeCell ref="T41:V41"/>
    <mergeCell ref="W41:Y41"/>
    <mergeCell ref="Z41:AA41"/>
    <mergeCell ref="AE42:AH42"/>
    <mergeCell ref="T39:V39"/>
    <mergeCell ref="W39:Y39"/>
    <mergeCell ref="Z39:AA39"/>
    <mergeCell ref="T40:V40"/>
    <mergeCell ref="W40:Y40"/>
    <mergeCell ref="Z40:AA40"/>
    <mergeCell ref="AG40:AH40"/>
    <mergeCell ref="AC41:AD41"/>
    <mergeCell ref="AE41:AF41"/>
    <mergeCell ref="T35:V35"/>
    <mergeCell ref="W35:Y35"/>
    <mergeCell ref="Z35:AA35"/>
    <mergeCell ref="T36:V36"/>
    <mergeCell ref="W36:Y36"/>
    <mergeCell ref="Z36:AA36"/>
    <mergeCell ref="AI10:AI11"/>
    <mergeCell ref="BA11:BB11"/>
    <mergeCell ref="BA13:BB13"/>
    <mergeCell ref="AJ10:AU12"/>
    <mergeCell ref="T32:V32"/>
    <mergeCell ref="W32:Y32"/>
    <mergeCell ref="Z32:AA32"/>
    <mergeCell ref="T33:V33"/>
    <mergeCell ref="W33:Y33"/>
    <mergeCell ref="Z33:AA33"/>
    <mergeCell ref="T34:V34"/>
    <mergeCell ref="W34:Y34"/>
    <mergeCell ref="Z34:AA34"/>
    <mergeCell ref="T29:V29"/>
    <mergeCell ref="W29:Y29"/>
    <mergeCell ref="Z29:AA29"/>
    <mergeCell ref="T30:V30"/>
    <mergeCell ref="T24:V24"/>
    <mergeCell ref="W24:Y24"/>
    <mergeCell ref="Z24:AA24"/>
    <mergeCell ref="T25:V25"/>
    <mergeCell ref="W25:Y25"/>
    <mergeCell ref="Z25:AA25"/>
    <mergeCell ref="W30:Y30"/>
    <mergeCell ref="Z30:AA30"/>
    <mergeCell ref="T31:V31"/>
    <mergeCell ref="W31:Y31"/>
    <mergeCell ref="Z31:AA31"/>
    <mergeCell ref="T26:V26"/>
    <mergeCell ref="W26:Y26"/>
    <mergeCell ref="Z26:AA26"/>
    <mergeCell ref="T27:V27"/>
    <mergeCell ref="W27:Y27"/>
    <mergeCell ref="Z27:AA27"/>
    <mergeCell ref="T28:V28"/>
    <mergeCell ref="W28:Y28"/>
    <mergeCell ref="Z28:AA28"/>
    <mergeCell ref="T21:V21"/>
    <mergeCell ref="W21:Y21"/>
    <mergeCell ref="Z21:AA21"/>
    <mergeCell ref="T22:V22"/>
    <mergeCell ref="W22:Y22"/>
    <mergeCell ref="Z22:AA22"/>
    <mergeCell ref="T23:V23"/>
    <mergeCell ref="W23:Y23"/>
    <mergeCell ref="Z23:AA23"/>
    <mergeCell ref="T18:V18"/>
    <mergeCell ref="W18:Y18"/>
    <mergeCell ref="Z18:AA18"/>
    <mergeCell ref="T19:V19"/>
    <mergeCell ref="W19:Y19"/>
    <mergeCell ref="Z19:AA19"/>
    <mergeCell ref="T20:V20"/>
    <mergeCell ref="W20:Y20"/>
    <mergeCell ref="Z20:AA20"/>
    <mergeCell ref="A1:AH1"/>
    <mergeCell ref="A2:AH2"/>
    <mergeCell ref="A5:AH5"/>
    <mergeCell ref="AD9:AF9"/>
    <mergeCell ref="AD3:AF3"/>
    <mergeCell ref="J11:AA11"/>
    <mergeCell ref="N7:U7"/>
    <mergeCell ref="F7:K7"/>
    <mergeCell ref="T17:V17"/>
    <mergeCell ref="W17:Y17"/>
    <mergeCell ref="Z17:AA17"/>
    <mergeCell ref="T16:V16"/>
    <mergeCell ref="W16:Y16"/>
    <mergeCell ref="Z16:AA16"/>
    <mergeCell ref="AB16:AF16"/>
    <mergeCell ref="C15:AF15"/>
    <mergeCell ref="C16:L16"/>
    <mergeCell ref="M16:S16"/>
    <mergeCell ref="AY16:BC16"/>
    <mergeCell ref="AJ14:AS15"/>
    <mergeCell ref="AC18:AD18"/>
    <mergeCell ref="AC19:AD19"/>
    <mergeCell ref="AC20:AD20"/>
    <mergeCell ref="AE18:AF18"/>
    <mergeCell ref="AE19:AF19"/>
    <mergeCell ref="AE20:AF20"/>
    <mergeCell ref="AL16:AR16"/>
    <mergeCell ref="AE17:AF17"/>
    <mergeCell ref="AC17:AD17"/>
    <mergeCell ref="AC26:AD26"/>
    <mergeCell ref="AC27:AD27"/>
    <mergeCell ref="AC28:AD28"/>
    <mergeCell ref="AC29:AD29"/>
    <mergeCell ref="AC30:AD30"/>
    <mergeCell ref="AC21:AD21"/>
    <mergeCell ref="AC22:AD22"/>
    <mergeCell ref="AC23:AD23"/>
    <mergeCell ref="AC24:AD24"/>
    <mergeCell ref="AC25:AD25"/>
    <mergeCell ref="AC36:AD36"/>
    <mergeCell ref="AC37:AD37"/>
    <mergeCell ref="AC38:AD38"/>
    <mergeCell ref="AC39:AD39"/>
    <mergeCell ref="AC40:AD40"/>
    <mergeCell ref="AC31:AD31"/>
    <mergeCell ref="AC32:AD32"/>
    <mergeCell ref="AC33:AD33"/>
    <mergeCell ref="AC34:AD34"/>
    <mergeCell ref="AC35:AD35"/>
    <mergeCell ref="AE36:AF36"/>
    <mergeCell ref="AE37:AF37"/>
    <mergeCell ref="AE38:AF38"/>
    <mergeCell ref="AE39:AF39"/>
    <mergeCell ref="AE40:AF40"/>
    <mergeCell ref="AE31:AF31"/>
    <mergeCell ref="AE32:AF32"/>
    <mergeCell ref="AE33:AF33"/>
    <mergeCell ref="AE34:AF34"/>
    <mergeCell ref="AE35:AF35"/>
    <mergeCell ref="AE26:AF26"/>
    <mergeCell ref="AE27:AF27"/>
    <mergeCell ref="AE28:AF28"/>
    <mergeCell ref="AE29:AF29"/>
    <mergeCell ref="AE30:AF30"/>
    <mergeCell ref="AE21:AF21"/>
    <mergeCell ref="AE22:AF22"/>
    <mergeCell ref="AE23:AF23"/>
    <mergeCell ref="AE24:AF24"/>
    <mergeCell ref="AE25:AF25"/>
    <mergeCell ref="AX12:AZ13"/>
    <mergeCell ref="AX11:AZ11"/>
    <mergeCell ref="E12:H13"/>
    <mergeCell ref="I12:L13"/>
    <mergeCell ref="M12:M13"/>
    <mergeCell ref="O12:V13"/>
    <mergeCell ref="W12:Z13"/>
    <mergeCell ref="AA12:AA13"/>
    <mergeCell ref="O8:P8"/>
    <mergeCell ref="E11:H11"/>
  </mergeCells>
  <phoneticPr fontId="4"/>
  <dataValidations count="6">
    <dataValidation type="textLength" imeMode="disabled" operator="equal" allowBlank="1" showInputMessage="1" showErrorMessage="1" error="2桁の数字を入力ください。" prompt="2桁の数字を入力ください。" sqref="AP17:AP41 AN17:AN41 AR17:AR41" xr:uid="{00000000-0002-0000-0D00-000000000000}">
      <formula1>2</formula1>
    </dataValidation>
    <dataValidation type="textLength" operator="equal" allowBlank="1" showInputMessage="1" showErrorMessage="1" prompt="6桁で入力ください。_x000a_5桁未満の場合は0を左詰めしてください。" sqref="BC17:BC41" xr:uid="{00000000-0002-0000-0D00-000001000000}">
      <formula1>6</formula1>
    </dataValidation>
    <dataValidation operator="equal" allowBlank="1" showInputMessage="1" showErrorMessage="1" prompt="漢字で入力_x000a_姓名の間は1マスあける_x000a_" sqref="AJ17:AJ41" xr:uid="{B7D55ADF-BAF4-4C94-92AF-B8F24DFEC646}"/>
    <dataValidation allowBlank="1" showInputMessage="1" showErrorMessage="1" prompt="役員の場合は役職名を、その他の従業員の場合には、経理、営業事務、営業など具体的に記載、専任取引士兼務の場合はその旨記載_x000a_記載例　代表取締役兼専取_x000a_　　　　　 政令使用人兼専取_x000a_右記参照" sqref="AX17:AX41" xr:uid="{F3140B8E-1D43-433F-9F7A-70F57BAA4633}"/>
    <dataValidation allowBlank="1" showInputMessage="1" showErrorMessage="1" prompt="右記２参照" sqref="AV17:AV41" xr:uid="{86F615B8-7D77-4841-94EE-CF7FB2AC4F9B}"/>
    <dataValidation allowBlank="1" showInputMessage="1" showErrorMessage="1" prompt="本店については、登記簿上に本店としか名称がついていないため「本店」と標記_x000a_従たる事務所について、支店登記がされていない場合は「〇〇支店」の名称が使用できませんので、「〇〇営業所」又は「〇〇店」等の名称としてください" sqref="AJ14" xr:uid="{C19149AE-BD81-4EE8-ABBC-2F118973265D}"/>
  </dataValidations>
  <printOptions horizontalCentered="1"/>
  <pageMargins left="0.59055118110236227" right="0.19685039370078741" top="0.59055118110236227" bottom="0.39370078740157483" header="0.51181102362204722" footer="0.51181102362204722"/>
  <pageSetup paperSize="9" scale="95"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D00-000002000000}">
          <x14:formula1>
            <xm:f>コード１!$I$2:$I$6</xm:f>
          </x14:formula1>
          <xm:sqref>AL17:AL41</xm:sqref>
        </x14:dataValidation>
        <x14:dataValidation type="list" allowBlank="1" showInputMessage="1" showErrorMessage="1" xr:uid="{00000000-0002-0000-0D00-000003000000}">
          <x14:formula1>
            <xm:f>コード１!$E$8:$E$9</xm:f>
          </x14:formula1>
          <xm:sqref>AT17:AT41</xm:sqref>
        </x14:dataValidation>
        <x14:dataValidation type="list" allowBlank="1" showInputMessage="1" showErrorMessage="1" xr:uid="{00000000-0002-0000-0D00-000004000000}">
          <x14:formula1>
            <xm:f>コード１!$C$8:$C$9</xm:f>
          </x14:formula1>
          <xm:sqref>AZ17:AZ41</xm:sqref>
        </x14:dataValidation>
        <x14:dataValidation type="list" allowBlank="1" showInputMessage="1" showErrorMessage="1" xr:uid="{00000000-0002-0000-0D00-000005000000}">
          <x14:formula1>
            <xm:f>コード１!$C$13:$C$73</xm:f>
          </x14:formula1>
          <xm:sqref>BA17:BA41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L37"/>
  <sheetViews>
    <sheetView zoomScale="80" zoomScaleNormal="80" zoomScaleSheetLayoutView="80" workbookViewId="0">
      <selection activeCell="G10" sqref="G10:K10"/>
    </sheetView>
  </sheetViews>
  <sheetFormatPr defaultRowHeight="20.100000000000001" customHeight="1"/>
  <cols>
    <col min="1" max="2" width="3.625" style="38" customWidth="1"/>
    <col min="3" max="3" width="12.625" style="38" customWidth="1"/>
    <col min="4" max="6" width="11.875" style="38" customWidth="1"/>
    <col min="7" max="7" width="9.625" style="38" customWidth="1"/>
    <col min="8" max="9" width="3.625" style="38" customWidth="1"/>
    <col min="10" max="10" width="9.625" style="38" customWidth="1"/>
    <col min="11" max="12" width="3.625" style="38" customWidth="1"/>
    <col min="13" max="13" width="5.75" style="38" customWidth="1"/>
    <col min="14" max="15" width="3.125" style="38" customWidth="1"/>
    <col min="16" max="16384" width="9" style="38"/>
  </cols>
  <sheetData>
    <row r="1" spans="1:12" ht="24.95" customHeight="1">
      <c r="A1" s="903" t="s">
        <v>83</v>
      </c>
      <c r="B1" s="903"/>
      <c r="C1" s="903"/>
      <c r="D1" s="903"/>
      <c r="E1" s="903"/>
      <c r="F1" s="903"/>
      <c r="G1" s="903"/>
      <c r="H1" s="903"/>
      <c r="I1" s="903"/>
      <c r="J1" s="903"/>
      <c r="K1" s="903"/>
      <c r="L1" s="903"/>
    </row>
    <row r="2" spans="1:12" ht="24.95" customHeight="1">
      <c r="A2" s="905" t="s">
        <v>5006</v>
      </c>
      <c r="B2" s="905"/>
      <c r="C2" s="905"/>
      <c r="D2" s="905"/>
      <c r="E2" s="905"/>
      <c r="F2" s="905"/>
      <c r="G2" s="905"/>
      <c r="H2" s="905"/>
      <c r="I2" s="905"/>
      <c r="J2" s="905"/>
      <c r="K2" s="905"/>
      <c r="L2" s="905"/>
    </row>
    <row r="3" spans="1:12" ht="24.95" customHeight="1">
      <c r="A3" s="905" t="s">
        <v>87</v>
      </c>
      <c r="B3" s="905"/>
      <c r="C3" s="905"/>
      <c r="D3" s="905"/>
      <c r="E3" s="905"/>
      <c r="F3" s="905"/>
      <c r="G3" s="905"/>
      <c r="H3" s="905"/>
      <c r="I3" s="905"/>
      <c r="J3" s="905"/>
      <c r="K3" s="905"/>
      <c r="L3" s="905"/>
    </row>
    <row r="4" spans="1:12" ht="12.75" customHeight="1">
      <c r="A4" s="68"/>
      <c r="B4" s="68"/>
      <c r="C4" s="68"/>
      <c r="D4" s="68"/>
      <c r="E4" s="68"/>
      <c r="F4" s="68"/>
      <c r="G4" s="68"/>
      <c r="H4" s="68"/>
      <c r="I4" s="68"/>
      <c r="J4" s="68"/>
      <c r="K4" s="68"/>
      <c r="L4" s="68"/>
    </row>
    <row r="5" spans="1:12" ht="20.100000000000001" customHeight="1">
      <c r="A5" s="68"/>
      <c r="B5" s="68"/>
      <c r="C5" s="68"/>
      <c r="D5" s="68"/>
      <c r="E5" s="68"/>
      <c r="F5" s="68"/>
      <c r="G5" s="68"/>
      <c r="H5" s="68"/>
      <c r="I5" s="68"/>
      <c r="J5" s="68"/>
      <c r="K5" s="68"/>
      <c r="L5" s="68"/>
    </row>
    <row r="6" spans="1:12" ht="39.950000000000003" customHeight="1">
      <c r="B6" s="999" t="s">
        <v>125</v>
      </c>
      <c r="C6" s="999"/>
      <c r="D6" s="999"/>
      <c r="E6" s="999"/>
      <c r="F6" s="999"/>
      <c r="G6" s="999"/>
      <c r="H6" s="999"/>
      <c r="I6" s="999"/>
      <c r="J6" s="999"/>
      <c r="K6" s="999"/>
      <c r="L6" s="373"/>
    </row>
    <row r="7" spans="1:12" ht="11.25" customHeight="1">
      <c r="B7" s="42"/>
      <c r="C7" s="42"/>
      <c r="D7" s="42"/>
      <c r="E7" s="42"/>
      <c r="F7" s="42"/>
      <c r="G7" s="42"/>
      <c r="H7" s="42"/>
      <c r="I7" s="42"/>
      <c r="J7" s="42"/>
      <c r="K7" s="42"/>
      <c r="L7" s="373"/>
    </row>
    <row r="8" spans="1:12" ht="8.25" customHeight="1">
      <c r="B8" s="42"/>
      <c r="C8" s="42"/>
      <c r="D8" s="42"/>
      <c r="E8" s="42"/>
      <c r="F8" s="42"/>
      <c r="G8" s="42"/>
      <c r="H8" s="42"/>
      <c r="I8" s="42"/>
      <c r="J8" s="42"/>
      <c r="K8" s="42"/>
      <c r="L8" s="373"/>
    </row>
    <row r="9" spans="1:12" ht="8.25" customHeight="1"/>
    <row r="10" spans="1:12" ht="20.100000000000001" customHeight="1">
      <c r="G10" s="998" t="s">
        <v>4913</v>
      </c>
      <c r="H10" s="998"/>
      <c r="I10" s="998"/>
      <c r="J10" s="998"/>
      <c r="K10" s="998"/>
    </row>
    <row r="11" spans="1:12" ht="7.5" customHeight="1"/>
    <row r="13" spans="1:12" ht="20.100000000000001" customHeight="1">
      <c r="C13" s="699" t="str">
        <f>一面!E11</f>
        <v>兵庫県知事　殿</v>
      </c>
      <c r="D13" s="699"/>
    </row>
    <row r="15" spans="1:12" ht="45" customHeight="1">
      <c r="E15" s="1000" t="s">
        <v>127</v>
      </c>
      <c r="F15" s="1000"/>
      <c r="G15" s="1001" t="str">
        <f>一面!R11</f>
        <v/>
      </c>
      <c r="H15" s="1001"/>
      <c r="I15" s="1001"/>
      <c r="J15" s="1001"/>
      <c r="K15" s="1001"/>
      <c r="L15" s="1001"/>
    </row>
    <row r="16" spans="1:12" ht="45" customHeight="1">
      <c r="E16" s="1000" t="s">
        <v>128</v>
      </c>
      <c r="F16" s="1000"/>
      <c r="G16" s="1002" t="str">
        <f>一面!R16</f>
        <v/>
      </c>
      <c r="H16" s="1002"/>
      <c r="I16" s="1002"/>
      <c r="J16" s="1002"/>
      <c r="K16" s="1002"/>
      <c r="L16" s="1002"/>
    </row>
    <row r="17" spans="1:12" ht="20.100000000000001" customHeight="1">
      <c r="E17" s="721" t="s">
        <v>164</v>
      </c>
      <c r="F17" s="721"/>
      <c r="G17" s="721"/>
      <c r="H17" s="721"/>
      <c r="I17" s="721"/>
      <c r="J17" s="721"/>
    </row>
    <row r="18" spans="1:12" ht="8.25" customHeight="1"/>
    <row r="19" spans="1:12" ht="20.100000000000001" customHeight="1">
      <c r="A19" s="1000" t="s">
        <v>86</v>
      </c>
      <c r="B19" s="1000"/>
      <c r="C19" s="1000"/>
      <c r="D19" s="1000"/>
      <c r="E19" s="1000"/>
      <c r="F19" s="1000"/>
      <c r="G19" s="1000"/>
      <c r="H19" s="1000"/>
      <c r="I19" s="1000"/>
      <c r="J19" s="1000"/>
      <c r="K19" s="1000"/>
      <c r="L19" s="1000"/>
    </row>
    <row r="21" spans="1:12" ht="50.1" customHeight="1">
      <c r="B21" s="976" t="s">
        <v>17</v>
      </c>
      <c r="C21" s="978"/>
      <c r="D21" s="976" t="s">
        <v>163</v>
      </c>
      <c r="E21" s="977"/>
      <c r="F21" s="978"/>
      <c r="G21" s="1003" t="s">
        <v>85</v>
      </c>
      <c r="H21" s="1004"/>
      <c r="I21" s="1005"/>
      <c r="J21" s="995" t="s">
        <v>126</v>
      </c>
      <c r="K21" s="996"/>
      <c r="L21" s="997"/>
    </row>
    <row r="22" spans="1:12" ht="50.1" customHeight="1">
      <c r="B22" s="731" t="str">
        <f>添10従事する者の名簿!J11</f>
        <v/>
      </c>
      <c r="C22" s="732"/>
      <c r="D22" s="1006" t="str">
        <f>一面!R14</f>
        <v/>
      </c>
      <c r="E22" s="781"/>
      <c r="F22" s="782"/>
      <c r="G22" s="374" t="str">
        <f>添10従事する者の名簿!W12</f>
        <v/>
      </c>
      <c r="H22" s="328"/>
      <c r="I22" s="326" t="s">
        <v>84</v>
      </c>
      <c r="J22" s="374" t="str">
        <f>添10従事する者の名簿!I12</f>
        <v/>
      </c>
      <c r="K22" s="328"/>
      <c r="L22" s="326" t="s">
        <v>84</v>
      </c>
    </row>
    <row r="23" spans="1:12" ht="50.1" customHeight="1">
      <c r="B23" s="1278"/>
      <c r="C23" s="1279"/>
      <c r="D23" s="1280"/>
      <c r="E23" s="1281"/>
      <c r="F23" s="1282"/>
      <c r="G23" s="1283"/>
      <c r="H23" s="1276"/>
      <c r="I23" s="326" t="s">
        <v>84</v>
      </c>
      <c r="J23" s="1284"/>
      <c r="K23" s="1277"/>
      <c r="L23" s="326" t="s">
        <v>84</v>
      </c>
    </row>
    <row r="24" spans="1:12" ht="50.1" customHeight="1">
      <c r="B24" s="1278"/>
      <c r="C24" s="1279"/>
      <c r="D24" s="1280"/>
      <c r="E24" s="1281"/>
      <c r="F24" s="1282"/>
      <c r="G24" s="1283"/>
      <c r="H24" s="1276"/>
      <c r="I24" s="326" t="s">
        <v>84</v>
      </c>
      <c r="J24" s="1284"/>
      <c r="K24" s="1277"/>
      <c r="L24" s="326" t="s">
        <v>84</v>
      </c>
    </row>
    <row r="25" spans="1:12" ht="50.1" customHeight="1">
      <c r="B25" s="1278"/>
      <c r="C25" s="1279"/>
      <c r="D25" s="1280"/>
      <c r="E25" s="1281"/>
      <c r="F25" s="1282"/>
      <c r="G25" s="1283"/>
      <c r="H25" s="1276"/>
      <c r="I25" s="326" t="s">
        <v>84</v>
      </c>
      <c r="J25" s="1284"/>
      <c r="K25" s="1277"/>
      <c r="L25" s="326" t="s">
        <v>84</v>
      </c>
    </row>
    <row r="26" spans="1:12" ht="50.1" customHeight="1">
      <c r="B26" s="1278"/>
      <c r="C26" s="1279"/>
      <c r="D26" s="1280"/>
      <c r="E26" s="1281"/>
      <c r="F26" s="1282"/>
      <c r="G26" s="1283"/>
      <c r="H26" s="1276"/>
      <c r="I26" s="326" t="s">
        <v>84</v>
      </c>
      <c r="J26" s="1284"/>
      <c r="K26" s="1277"/>
      <c r="L26" s="326" t="s">
        <v>84</v>
      </c>
    </row>
    <row r="27" spans="1:12" ht="9" customHeight="1"/>
    <row r="28" spans="1:12" ht="20.100000000000001" customHeight="1">
      <c r="C28" s="9"/>
      <c r="D28" s="38" t="s">
        <v>5032</v>
      </c>
    </row>
    <row r="29" spans="1:12" ht="20.100000000000001" customHeight="1">
      <c r="C29" s="9"/>
    </row>
    <row r="30" spans="1:12" ht="20.100000000000001" customHeight="1">
      <c r="C30" s="9"/>
    </row>
    <row r="31" spans="1:12" ht="20.100000000000001" customHeight="1">
      <c r="C31" s="9"/>
    </row>
    <row r="32" spans="1:12" ht="20.100000000000001" customHeight="1">
      <c r="C32" s="9"/>
    </row>
    <row r="33" spans="3:3" ht="20.100000000000001" customHeight="1">
      <c r="C33" s="9"/>
    </row>
    <row r="34" spans="3:3" ht="20.100000000000001" customHeight="1">
      <c r="C34" s="9"/>
    </row>
    <row r="35" spans="3:3" ht="20.100000000000001" customHeight="1">
      <c r="C35" s="9"/>
    </row>
    <row r="36" spans="3:3" ht="20.100000000000001" customHeight="1">
      <c r="C36" s="9"/>
    </row>
    <row r="37" spans="3:3" ht="20.100000000000001" customHeight="1">
      <c r="C37" s="9"/>
    </row>
  </sheetData>
  <sheetProtection sheet="1" objects="1" scenarios="1"/>
  <protectedRanges>
    <protectedRange sqref="G10 G23:G26 J23:J26 D23:D26 B23:B26" name="範囲1"/>
  </protectedRanges>
  <mergeCells count="26">
    <mergeCell ref="B22:C22"/>
    <mergeCell ref="B26:C26"/>
    <mergeCell ref="D23:F23"/>
    <mergeCell ref="D26:F26"/>
    <mergeCell ref="B23:C23"/>
    <mergeCell ref="D22:F22"/>
    <mergeCell ref="B24:C24"/>
    <mergeCell ref="B25:C25"/>
    <mergeCell ref="D24:F24"/>
    <mergeCell ref="D25:F25"/>
    <mergeCell ref="J21:L21"/>
    <mergeCell ref="G10:K10"/>
    <mergeCell ref="A1:L1"/>
    <mergeCell ref="A2:L2"/>
    <mergeCell ref="A3:L3"/>
    <mergeCell ref="B6:K6"/>
    <mergeCell ref="E17:J17"/>
    <mergeCell ref="E15:F15"/>
    <mergeCell ref="E16:F16"/>
    <mergeCell ref="G15:L15"/>
    <mergeCell ref="C13:D13"/>
    <mergeCell ref="G16:L16"/>
    <mergeCell ref="A19:L19"/>
    <mergeCell ref="B21:C21"/>
    <mergeCell ref="D21:F21"/>
    <mergeCell ref="G21:I21"/>
  </mergeCells>
  <phoneticPr fontId="4"/>
  <dataValidations count="3">
    <dataValidation allowBlank="1" showInputMessage="1" showErrorMessage="1" prompt="従たる事務所がある場合はその名称" sqref="B23:B26 C23" xr:uid="{5AC2C001-C20E-4622-BDF1-19467DCC50F3}"/>
    <dataValidation allowBlank="1" showInputMessage="1" showErrorMessage="1" prompt="建物名、階数、部屋番号も記入" sqref="D23:F26" xr:uid="{286518B7-022B-48F0-8721-41E5E778BA9E}"/>
    <dataValidation allowBlank="1" showInputMessage="1" showErrorMessage="1" prompt="添８従事する者の名簿に記載の人数と一致" sqref="G23:G26 J23:J26" xr:uid="{E86B7233-039B-419E-A972-53770336B5FA}"/>
  </dataValidations>
  <printOptions horizontalCentered="1"/>
  <pageMargins left="0.59055118110236227" right="0.59055118110236227" top="0.59055118110236227" bottom="0.59055118110236227" header="0.51181102362204722" footer="0.51181102362204722"/>
  <pageSetup paperSize="9" orientation="portrait" blackAndWhite="1"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8B4EA-2BA4-41BA-8E6A-8CA9DD9DB4B4}">
  <sheetPr>
    <tabColor rgb="FF0070C0"/>
  </sheetPr>
  <dimension ref="A1:U41"/>
  <sheetViews>
    <sheetView showGridLines="0" zoomScale="80" zoomScaleNormal="80" zoomScaleSheetLayoutView="85" workbookViewId="0">
      <selection activeCell="C7" sqref="C7"/>
    </sheetView>
  </sheetViews>
  <sheetFormatPr defaultRowHeight="20.100000000000001" customHeight="1"/>
  <cols>
    <col min="1" max="1" width="2.625" style="88" customWidth="1"/>
    <col min="2" max="10" width="9.625" style="88" customWidth="1"/>
    <col min="11" max="11" width="2.625" style="88" customWidth="1"/>
    <col min="12" max="16384" width="9" style="88"/>
  </cols>
  <sheetData>
    <row r="1" spans="1:21" s="92" customFormat="1" ht="33.950000000000003" customHeight="1">
      <c r="A1" s="88"/>
      <c r="B1" s="88"/>
      <c r="C1" s="88"/>
      <c r="D1" s="88"/>
      <c r="E1" s="88"/>
      <c r="F1" s="88"/>
      <c r="G1" s="88"/>
      <c r="H1" s="88"/>
      <c r="I1" s="88"/>
      <c r="J1" s="88"/>
      <c r="K1" s="88"/>
      <c r="L1" s="89"/>
      <c r="M1" s="89"/>
      <c r="N1" s="89"/>
      <c r="O1" s="89"/>
      <c r="P1" s="89"/>
      <c r="Q1" s="89"/>
      <c r="R1" s="89"/>
      <c r="S1" s="89"/>
      <c r="U1" s="105"/>
    </row>
    <row r="2" spans="1:21" ht="15.95" customHeight="1">
      <c r="B2" s="1007" t="s">
        <v>4752</v>
      </c>
      <c r="C2" s="1007"/>
      <c r="D2" s="1007"/>
      <c r="E2" s="1007"/>
      <c r="F2" s="1007"/>
      <c r="G2" s="1007"/>
      <c r="H2" s="1007"/>
      <c r="I2" s="1007"/>
      <c r="J2" s="1007"/>
    </row>
    <row r="3" spans="1:21" ht="24.95" customHeight="1">
      <c r="B3" s="104"/>
      <c r="C3" s="103"/>
      <c r="D3" s="103"/>
      <c r="E3" s="103"/>
      <c r="F3" s="103"/>
      <c r="G3" s="103"/>
      <c r="H3" s="103"/>
      <c r="I3" s="103"/>
      <c r="J3" s="102"/>
    </row>
    <row r="4" spans="1:21" ht="24.95" customHeight="1">
      <c r="B4" s="101"/>
      <c r="C4" s="100"/>
      <c r="D4" s="100"/>
      <c r="E4" s="100"/>
      <c r="F4" s="100"/>
      <c r="G4" s="100"/>
      <c r="H4" s="100"/>
      <c r="I4" s="100"/>
      <c r="J4" s="99"/>
    </row>
    <row r="5" spans="1:21" ht="20.100000000000001" customHeight="1">
      <c r="B5" s="101"/>
      <c r="C5" s="100"/>
      <c r="D5" s="100"/>
      <c r="E5" s="100"/>
      <c r="F5" s="100"/>
      <c r="G5" s="100"/>
      <c r="H5" s="100"/>
      <c r="I5" s="100"/>
      <c r="J5" s="99"/>
    </row>
    <row r="6" spans="1:21" ht="20.100000000000001" customHeight="1">
      <c r="B6" s="101"/>
      <c r="C6" s="100"/>
      <c r="D6" s="100"/>
      <c r="E6" s="100"/>
      <c r="F6" s="100"/>
      <c r="G6" s="100"/>
      <c r="H6" s="100"/>
      <c r="I6" s="100"/>
      <c r="J6" s="99"/>
    </row>
    <row r="7" spans="1:21" ht="39.950000000000003" customHeight="1">
      <c r="B7" s="98"/>
      <c r="C7" s="97"/>
      <c r="D7" s="97"/>
      <c r="E7" s="97"/>
      <c r="F7" s="97"/>
      <c r="G7" s="97"/>
      <c r="H7" s="97"/>
      <c r="I7" s="97"/>
      <c r="J7" s="96"/>
    </row>
    <row r="8" spans="1:21" ht="20.100000000000001" customHeight="1">
      <c r="B8" s="98"/>
      <c r="C8" s="97"/>
      <c r="D8" s="97"/>
      <c r="E8" s="97"/>
      <c r="F8" s="97"/>
      <c r="G8" s="97"/>
      <c r="H8" s="97"/>
      <c r="I8" s="97"/>
      <c r="J8" s="96"/>
    </row>
    <row r="9" spans="1:21" ht="20.100000000000001" customHeight="1">
      <c r="B9" s="98"/>
      <c r="C9" s="97"/>
      <c r="D9" s="97"/>
      <c r="E9" s="97"/>
      <c r="F9" s="97"/>
      <c r="G9" s="97"/>
      <c r="H9" s="97"/>
      <c r="I9" s="97"/>
      <c r="J9" s="96"/>
    </row>
    <row r="10" spans="1:21" ht="20.100000000000001" customHeight="1">
      <c r="B10" s="98"/>
      <c r="C10" s="97"/>
      <c r="D10" s="97"/>
      <c r="E10" s="97"/>
      <c r="F10" s="97"/>
      <c r="G10" s="97"/>
      <c r="H10" s="97"/>
      <c r="I10" s="97"/>
      <c r="J10" s="96"/>
    </row>
    <row r="11" spans="1:21" ht="20.100000000000001" customHeight="1">
      <c r="B11" s="98"/>
      <c r="C11" s="97"/>
      <c r="D11" s="97"/>
      <c r="E11" s="97"/>
      <c r="F11" s="97"/>
      <c r="G11" s="97"/>
      <c r="H11" s="97"/>
      <c r="I11" s="97"/>
      <c r="J11" s="96"/>
    </row>
    <row r="12" spans="1:21" ht="20.100000000000001" customHeight="1">
      <c r="B12" s="98"/>
      <c r="C12" s="97"/>
      <c r="D12" s="97"/>
      <c r="E12" s="97"/>
      <c r="F12" s="97"/>
      <c r="G12" s="97"/>
      <c r="H12" s="97"/>
      <c r="I12" s="97"/>
      <c r="J12" s="96"/>
    </row>
    <row r="13" spans="1:21" ht="20.100000000000001" customHeight="1">
      <c r="B13" s="98"/>
      <c r="C13" s="97"/>
      <c r="D13" s="97"/>
      <c r="E13" s="97"/>
      <c r="F13" s="97"/>
      <c r="G13" s="97"/>
      <c r="H13" s="97"/>
      <c r="I13" s="97"/>
      <c r="J13" s="96"/>
    </row>
    <row r="14" spans="1:21" ht="20.100000000000001" customHeight="1">
      <c r="B14" s="98"/>
      <c r="C14" s="97"/>
      <c r="D14" s="97"/>
      <c r="E14" s="97"/>
      <c r="F14" s="97"/>
      <c r="G14" s="97"/>
      <c r="H14" s="97"/>
      <c r="I14" s="97"/>
      <c r="J14" s="96"/>
    </row>
    <row r="15" spans="1:21" ht="20.100000000000001" customHeight="1">
      <c r="B15" s="98"/>
      <c r="C15" s="97"/>
      <c r="D15" s="97"/>
      <c r="E15" s="97"/>
      <c r="F15" s="97"/>
      <c r="G15" s="97"/>
      <c r="H15" s="97"/>
      <c r="I15" s="97"/>
      <c r="J15" s="96"/>
    </row>
    <row r="16" spans="1:21" ht="39.950000000000003" customHeight="1">
      <c r="B16" s="98"/>
      <c r="C16" s="97"/>
      <c r="D16" s="97"/>
      <c r="E16" s="97"/>
      <c r="F16" s="97"/>
      <c r="G16" s="97"/>
      <c r="H16" s="97"/>
      <c r="I16" s="97"/>
      <c r="J16" s="96"/>
    </row>
    <row r="17" spans="2:10" ht="39.950000000000003" customHeight="1">
      <c r="B17" s="98"/>
      <c r="C17" s="97"/>
      <c r="D17" s="97"/>
      <c r="E17" s="97"/>
      <c r="F17" s="97"/>
      <c r="G17" s="97"/>
      <c r="H17" s="97"/>
      <c r="I17" s="97"/>
      <c r="J17" s="96"/>
    </row>
    <row r="18" spans="2:10" ht="20.100000000000001" customHeight="1">
      <c r="B18" s="98"/>
      <c r="C18" s="97"/>
      <c r="D18" s="97"/>
      <c r="E18" s="97"/>
      <c r="F18" s="97"/>
      <c r="G18" s="97"/>
      <c r="H18" s="97"/>
      <c r="I18" s="97"/>
      <c r="J18" s="96"/>
    </row>
    <row r="19" spans="2:10" ht="20.100000000000001" customHeight="1">
      <c r="B19" s="98"/>
      <c r="C19" s="97"/>
      <c r="D19" s="97"/>
      <c r="E19" s="97"/>
      <c r="F19" s="97"/>
      <c r="G19" s="97"/>
      <c r="H19" s="97"/>
      <c r="I19" s="97"/>
      <c r="J19" s="96"/>
    </row>
    <row r="20" spans="2:10" ht="20.100000000000001" customHeight="1">
      <c r="B20" s="98"/>
      <c r="C20" s="97"/>
      <c r="D20" s="97"/>
      <c r="E20" s="97"/>
      <c r="F20" s="97"/>
      <c r="G20" s="97"/>
      <c r="H20" s="97"/>
      <c r="I20" s="97"/>
      <c r="J20" s="96"/>
    </row>
    <row r="21" spans="2:10" ht="20.100000000000001" customHeight="1">
      <c r="B21" s="98"/>
      <c r="C21" s="97"/>
      <c r="D21" s="97"/>
      <c r="E21" s="97"/>
      <c r="F21" s="97"/>
      <c r="G21" s="97"/>
      <c r="H21" s="97"/>
      <c r="I21" s="97"/>
      <c r="J21" s="96"/>
    </row>
    <row r="22" spans="2:10" ht="50.1" customHeight="1">
      <c r="B22" s="98"/>
      <c r="C22" s="97"/>
      <c r="D22" s="97"/>
      <c r="E22" s="97"/>
      <c r="F22" s="97"/>
      <c r="G22" s="97"/>
      <c r="H22" s="97"/>
      <c r="I22" s="97"/>
      <c r="J22" s="96"/>
    </row>
    <row r="23" spans="2:10" ht="50.1" customHeight="1">
      <c r="B23" s="98"/>
      <c r="C23" s="97"/>
      <c r="D23" s="97"/>
      <c r="E23" s="97"/>
      <c r="F23" s="97"/>
      <c r="G23" s="97"/>
      <c r="H23" s="97"/>
      <c r="I23" s="97"/>
      <c r="J23" s="96"/>
    </row>
    <row r="24" spans="2:10" ht="50.1" customHeight="1">
      <c r="B24" s="98"/>
      <c r="C24" s="97"/>
      <c r="D24" s="97"/>
      <c r="E24" s="97"/>
      <c r="F24" s="97"/>
      <c r="G24" s="97"/>
      <c r="H24" s="97"/>
      <c r="I24" s="97"/>
      <c r="J24" s="96"/>
    </row>
    <row r="25" spans="2:10" ht="50.1" customHeight="1">
      <c r="B25" s="98"/>
      <c r="C25" s="97"/>
      <c r="D25" s="97"/>
      <c r="E25" s="97"/>
      <c r="F25" s="97"/>
      <c r="G25" s="97"/>
      <c r="H25" s="97"/>
      <c r="I25" s="97"/>
      <c r="J25" s="96"/>
    </row>
    <row r="26" spans="2:10" ht="50.1" customHeight="1">
      <c r="B26" s="98"/>
      <c r="C26" s="97"/>
      <c r="D26" s="97"/>
      <c r="E26" s="97"/>
      <c r="F26" s="97"/>
      <c r="G26" s="97"/>
      <c r="H26" s="97"/>
      <c r="I26" s="97"/>
      <c r="J26" s="96"/>
    </row>
    <row r="27" spans="2:10" ht="20.100000000000001" customHeight="1">
      <c r="B27" s="98"/>
      <c r="C27" s="97"/>
      <c r="D27" s="97"/>
      <c r="E27" s="97"/>
      <c r="F27" s="97"/>
      <c r="G27" s="97"/>
      <c r="H27" s="97"/>
      <c r="I27" s="97"/>
      <c r="J27" s="96"/>
    </row>
    <row r="28" spans="2:10" ht="20.100000000000001" customHeight="1">
      <c r="B28" s="95"/>
      <c r="C28" s="94"/>
      <c r="D28" s="94"/>
      <c r="E28" s="94"/>
      <c r="F28" s="94"/>
      <c r="G28" s="94"/>
      <c r="H28" s="94"/>
      <c r="I28" s="94"/>
      <c r="J28" s="93"/>
    </row>
    <row r="30" spans="2:10" ht="33" customHeight="1"/>
    <row r="31" spans="2:10" ht="20.100000000000001" customHeight="1">
      <c r="B31" s="92"/>
      <c r="C31" s="91"/>
      <c r="D31" s="90"/>
      <c r="E31" s="90"/>
      <c r="F31" s="89"/>
      <c r="G31" s="89"/>
      <c r="H31" s="89"/>
      <c r="I31" s="89"/>
      <c r="J31" s="89"/>
    </row>
    <row r="41" spans="1:11" ht="20.100000000000001" customHeight="1">
      <c r="A41" s="90"/>
      <c r="K41" s="89"/>
    </row>
  </sheetData>
  <sheetProtection sheet="1" scenarios="1"/>
  <mergeCells count="1">
    <mergeCell ref="B2:J2"/>
  </mergeCells>
  <phoneticPr fontId="4"/>
  <pageMargins left="0.78740157480314965" right="0.23622047244094491" top="0.35433070866141736" bottom="0.35433070866141736" header="0.31496062992125984" footer="0.31496062992125984"/>
  <pageSetup paperSize="9" scale="96" orientation="portrait" blackAndWhite="1" horizontalDpi="300" verticalDpi="300" r:id="rId1"/>
  <headerFooter alignWithMargins="0"/>
  <drawing r:id="rId2"/>
  <legacyDrawing r:id="rId3"/>
  <oleObjects>
    <mc:AlternateContent xmlns:mc="http://schemas.openxmlformats.org/markup-compatibility/2006">
      <mc:Choice Requires="x14">
        <oleObject progId="Word.Document.12" shapeId="22533" r:id="rId4">
          <objectPr defaultSize="0" r:id="rId5">
            <anchor moveWithCells="1">
              <from>
                <xdr:col>11</xdr:col>
                <xdr:colOff>209550</xdr:colOff>
                <xdr:row>0</xdr:row>
                <xdr:rowOff>381000</xdr:rowOff>
              </from>
              <to>
                <xdr:col>21</xdr:col>
                <xdr:colOff>76200</xdr:colOff>
                <xdr:row>28</xdr:row>
                <xdr:rowOff>104775</xdr:rowOff>
              </to>
            </anchor>
          </objectPr>
        </oleObject>
      </mc:Choice>
      <mc:Fallback>
        <oleObject progId="Word.Document.12" shapeId="22533" r:id="rId4"/>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C97D0-43A9-4C07-8E5C-B4015C527036}">
  <sheetPr>
    <tabColor rgb="FF0070C0"/>
  </sheetPr>
  <dimension ref="A1:C31"/>
  <sheetViews>
    <sheetView showGridLines="0" zoomScale="80" zoomScaleNormal="80" zoomScaleSheetLayoutView="100" workbookViewId="0">
      <selection activeCell="B12" sqref="B12"/>
    </sheetView>
  </sheetViews>
  <sheetFormatPr defaultRowHeight="20.100000000000001" customHeight="1"/>
  <cols>
    <col min="1" max="1" width="20.875" style="88" customWidth="1"/>
    <col min="2" max="3" width="36.625" style="88" customWidth="1"/>
    <col min="4" max="16384" width="9" style="88"/>
  </cols>
  <sheetData>
    <row r="1" spans="1:3" ht="33" customHeight="1"/>
    <row r="2" spans="1:3" ht="12">
      <c r="A2" s="1009"/>
      <c r="B2" s="1009"/>
      <c r="C2" s="1009"/>
    </row>
    <row r="3" spans="1:3" ht="24.95" customHeight="1">
      <c r="B3" s="201"/>
    </row>
    <row r="4" spans="1:3" ht="24.95" customHeight="1">
      <c r="B4" s="202"/>
    </row>
    <row r="5" spans="1:3" s="107" customFormat="1" ht="20.100000000000001" customHeight="1"/>
    <row r="6" spans="1:3" s="107" customFormat="1" ht="35.1" customHeight="1">
      <c r="B6" s="202" t="s">
        <v>4756</v>
      </c>
    </row>
    <row r="7" spans="1:3" s="107" customFormat="1" ht="35.1" customHeight="1">
      <c r="B7" s="238"/>
    </row>
    <row r="8" spans="1:3" s="107" customFormat="1" ht="35.1" customHeight="1">
      <c r="A8" s="108" t="s">
        <v>4645</v>
      </c>
      <c r="B8" s="414"/>
      <c r="C8" s="108"/>
    </row>
    <row r="9" spans="1:3" s="107" customFormat="1" ht="35.1" customHeight="1">
      <c r="A9" s="1008" t="s">
        <v>4755</v>
      </c>
      <c r="B9" s="1008"/>
      <c r="C9" s="1008"/>
    </row>
    <row r="10" spans="1:3" s="107" customFormat="1" ht="35.1" customHeight="1">
      <c r="B10" s="239"/>
    </row>
    <row r="11" spans="1:3" s="107" customFormat="1" ht="35.1" customHeight="1">
      <c r="B11" s="239"/>
    </row>
    <row r="12" spans="1:3" s="107" customFormat="1" ht="35.1" customHeight="1">
      <c r="B12" s="483" t="s">
        <v>4889</v>
      </c>
    </row>
    <row r="13" spans="1:3" s="107" customFormat="1" ht="35.1" customHeight="1">
      <c r="B13" s="193" t="s">
        <v>42</v>
      </c>
      <c r="C13" s="413"/>
    </row>
    <row r="14" spans="1:3" s="107" customFormat="1" ht="35.1" customHeight="1">
      <c r="B14" s="239"/>
    </row>
    <row r="15" spans="1:3" s="107" customFormat="1" ht="35.1" customHeight="1">
      <c r="B15" s="239"/>
    </row>
    <row r="16" spans="1:3" s="107" customFormat="1" ht="35.1" customHeight="1">
      <c r="B16" s="239"/>
    </row>
    <row r="17" spans="2:2" s="107" customFormat="1" ht="35.1" customHeight="1"/>
    <row r="18" spans="2:2" s="107" customFormat="1" ht="35.1" customHeight="1">
      <c r="B18" s="239"/>
    </row>
    <row r="19" spans="2:2" s="107" customFormat="1" ht="35.1" customHeight="1">
      <c r="B19" s="239"/>
    </row>
    <row r="20" spans="2:2" s="107" customFormat="1" ht="35.1" customHeight="1">
      <c r="B20" s="239"/>
    </row>
    <row r="21" spans="2:2" s="107" customFormat="1" ht="35.1" customHeight="1">
      <c r="B21" s="239"/>
    </row>
    <row r="22" spans="2:2" s="107" customFormat="1" ht="35.1" customHeight="1">
      <c r="B22" s="239"/>
    </row>
    <row r="23" spans="2:2" s="107" customFormat="1" ht="35.1" customHeight="1">
      <c r="B23" s="239"/>
    </row>
    <row r="24" spans="2:2" s="107" customFormat="1" ht="20.100000000000001" customHeight="1"/>
    <row r="25" spans="2:2" s="107" customFormat="1" ht="20.100000000000001" customHeight="1">
      <c r="B25" s="238"/>
    </row>
    <row r="26" spans="2:2" s="107" customFormat="1" ht="20.100000000000001" customHeight="1">
      <c r="B26" s="238"/>
    </row>
    <row r="27" spans="2:2" s="107" customFormat="1" ht="20.100000000000001" customHeight="1">
      <c r="B27" s="238"/>
    </row>
    <row r="28" spans="2:2" ht="20.100000000000001" customHeight="1">
      <c r="B28" s="106"/>
    </row>
    <row r="29" spans="2:2" ht="20.100000000000001" customHeight="1">
      <c r="B29" s="106"/>
    </row>
    <row r="30" spans="2:2" ht="20.100000000000001" customHeight="1">
      <c r="B30" s="106"/>
    </row>
    <row r="31" spans="2:2" ht="20.100000000000001" customHeight="1">
      <c r="B31" s="106"/>
    </row>
  </sheetData>
  <sheetProtection sheet="1" objects="1" scenarios="1"/>
  <protectedRanges>
    <protectedRange sqref="B12:C13" name="範囲1"/>
  </protectedRanges>
  <mergeCells count="2">
    <mergeCell ref="A9:C9"/>
    <mergeCell ref="A2:C2"/>
  </mergeCells>
  <phoneticPr fontId="4"/>
  <pageMargins left="0.78740157480314965" right="0.23622047244094491" top="0.35433070866141736" bottom="0.35433070866141736" header="0.31496062992125984" footer="0.31496062992125984"/>
  <pageSetup paperSize="9" scale="96" orientation="portrait" blackAndWhite="1" horizontalDpi="300" verticalDpi="300"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P51"/>
  <sheetViews>
    <sheetView zoomScale="80" zoomScaleNormal="80" zoomScaleSheetLayoutView="80" workbookViewId="0">
      <selection activeCell="E7" sqref="E7:E10"/>
    </sheetView>
  </sheetViews>
  <sheetFormatPr defaultRowHeight="20.100000000000001" customHeight="1"/>
  <cols>
    <col min="1" max="1" width="1.625" style="38" customWidth="1"/>
    <col min="2" max="3" width="3.625" style="38" customWidth="1"/>
    <col min="4" max="4" width="23.625" style="38" customWidth="1"/>
    <col min="5" max="5" width="13.625" style="38" customWidth="1"/>
    <col min="6" max="9" width="10.625" style="38" customWidth="1"/>
    <col min="10" max="10" width="5.625" style="38" customWidth="1"/>
    <col min="11" max="11" width="4.625" style="38" customWidth="1"/>
    <col min="12" max="12" width="3.625" style="38" customWidth="1"/>
    <col min="13" max="13" width="1.5" style="38" customWidth="1"/>
    <col min="14" max="15" width="9" style="38"/>
    <col min="16" max="16" width="0.5" style="38" customWidth="1"/>
    <col min="17" max="16384" width="9" style="38"/>
  </cols>
  <sheetData>
    <row r="1" spans="1:16" ht="15.95" customHeight="1">
      <c r="A1" s="903" t="s">
        <v>112</v>
      </c>
      <c r="B1" s="903"/>
      <c r="C1" s="903"/>
      <c r="D1" s="903"/>
      <c r="E1" s="903"/>
      <c r="F1" s="903"/>
      <c r="G1" s="903"/>
      <c r="H1" s="903"/>
      <c r="I1" s="903"/>
      <c r="J1" s="903"/>
      <c r="K1" s="903"/>
    </row>
    <row r="2" spans="1:16" ht="24.95" customHeight="1">
      <c r="A2" s="905" t="s">
        <v>5007</v>
      </c>
      <c r="B2" s="905"/>
      <c r="C2" s="905"/>
      <c r="D2" s="905"/>
      <c r="E2" s="905"/>
      <c r="F2" s="905"/>
      <c r="G2" s="905"/>
      <c r="H2" s="905"/>
      <c r="I2" s="905"/>
      <c r="J2" s="905"/>
      <c r="K2" s="905"/>
      <c r="L2" s="905"/>
    </row>
    <row r="3" spans="1:16" ht="24.95" customHeight="1">
      <c r="A3" s="905" t="s">
        <v>111</v>
      </c>
      <c r="B3" s="905"/>
      <c r="C3" s="905"/>
      <c r="D3" s="905"/>
      <c r="E3" s="905"/>
      <c r="F3" s="905"/>
      <c r="G3" s="905"/>
      <c r="H3" s="905"/>
      <c r="I3" s="905"/>
      <c r="J3" s="905"/>
      <c r="K3" s="905"/>
      <c r="L3" s="905"/>
    </row>
    <row r="5" spans="1:16" ht="20.100000000000001" customHeight="1">
      <c r="B5" s="1035" t="s">
        <v>119</v>
      </c>
      <c r="C5" s="986"/>
      <c r="D5" s="987"/>
      <c r="E5" s="1030" t="s">
        <v>117</v>
      </c>
      <c r="F5" s="976" t="s">
        <v>110</v>
      </c>
      <c r="G5" s="977"/>
      <c r="H5" s="977"/>
      <c r="I5" s="977"/>
      <c r="J5" s="977"/>
      <c r="K5" s="978"/>
    </row>
    <row r="6" spans="1:16" ht="20.100000000000001" customHeight="1">
      <c r="B6" s="1036"/>
      <c r="C6" s="1037"/>
      <c r="D6" s="1038"/>
      <c r="E6" s="1030"/>
      <c r="F6" s="431" t="s">
        <v>109</v>
      </c>
      <c r="G6" s="206" t="s">
        <v>108</v>
      </c>
      <c r="H6" s="206" t="s">
        <v>107</v>
      </c>
      <c r="I6" s="206" t="s">
        <v>106</v>
      </c>
      <c r="J6" s="1030" t="s">
        <v>118</v>
      </c>
      <c r="K6" s="1030"/>
    </row>
    <row r="7" spans="1:16" ht="15" customHeight="1">
      <c r="B7" s="1012" t="s">
        <v>105</v>
      </c>
      <c r="C7" s="1013"/>
      <c r="D7" s="1014"/>
      <c r="E7" s="1015"/>
      <c r="F7" s="1027"/>
      <c r="G7" s="1018"/>
      <c r="H7" s="1021"/>
      <c r="I7" s="1026"/>
      <c r="J7" s="1026"/>
      <c r="K7" s="1026"/>
    </row>
    <row r="8" spans="1:16" ht="18.95" customHeight="1">
      <c r="B8" s="1031" t="str">
        <f>IF(添4設置証明書!B22="","",添4設置証明書!B22)</f>
        <v/>
      </c>
      <c r="C8" s="699"/>
      <c r="D8" s="1032"/>
      <c r="E8" s="1016"/>
      <c r="F8" s="1028"/>
      <c r="G8" s="1019"/>
      <c r="H8" s="1021"/>
      <c r="I8" s="1026"/>
      <c r="J8" s="1026"/>
      <c r="K8" s="1026"/>
    </row>
    <row r="9" spans="1:16" ht="15" customHeight="1">
      <c r="B9" s="1022" t="s">
        <v>104</v>
      </c>
      <c r="C9" s="721"/>
      <c r="D9" s="1023"/>
      <c r="E9" s="1016"/>
      <c r="F9" s="1028"/>
      <c r="G9" s="1019"/>
      <c r="H9" s="1021"/>
      <c r="I9" s="1026"/>
      <c r="J9" s="1026"/>
      <c r="K9" s="1026"/>
    </row>
    <row r="10" spans="1:16" ht="42" customHeight="1">
      <c r="B10" s="767" t="str">
        <f>IF(添4設置証明書!D22="","",添4設置証明書!D22)</f>
        <v/>
      </c>
      <c r="C10" s="1033"/>
      <c r="D10" s="1034"/>
      <c r="E10" s="1017"/>
      <c r="F10" s="1029"/>
      <c r="G10" s="1020"/>
      <c r="H10" s="1021"/>
      <c r="I10" s="1026"/>
      <c r="J10" s="1026"/>
      <c r="K10" s="1026"/>
      <c r="N10" s="1011"/>
      <c r="O10" s="1011"/>
      <c r="P10" s="1011"/>
    </row>
    <row r="11" spans="1:16" ht="15" customHeight="1">
      <c r="B11" s="1012" t="s">
        <v>105</v>
      </c>
      <c r="C11" s="1013"/>
      <c r="D11" s="1014"/>
      <c r="E11" s="1015"/>
      <c r="F11" s="1027"/>
      <c r="G11" s="1018"/>
      <c r="H11" s="1021"/>
      <c r="I11" s="1026"/>
      <c r="J11" s="1026"/>
      <c r="K11" s="1026"/>
    </row>
    <row r="12" spans="1:16" ht="18.95" customHeight="1">
      <c r="B12" s="1022" t="str">
        <f>IF(添4設置証明書!B23="","",添4設置証明書!B23)</f>
        <v/>
      </c>
      <c r="C12" s="721"/>
      <c r="D12" s="1023"/>
      <c r="E12" s="1016"/>
      <c r="F12" s="1028"/>
      <c r="G12" s="1019"/>
      <c r="H12" s="1021"/>
      <c r="I12" s="1026"/>
      <c r="J12" s="1026"/>
      <c r="K12" s="1026"/>
    </row>
    <row r="13" spans="1:16" ht="15" customHeight="1">
      <c r="B13" s="1022" t="s">
        <v>104</v>
      </c>
      <c r="C13" s="721"/>
      <c r="D13" s="1023"/>
      <c r="E13" s="1016"/>
      <c r="F13" s="1028"/>
      <c r="G13" s="1019"/>
      <c r="H13" s="1021"/>
      <c r="I13" s="1026"/>
      <c r="J13" s="1026"/>
      <c r="K13" s="1026"/>
    </row>
    <row r="14" spans="1:16" ht="42" customHeight="1">
      <c r="B14" s="1039" t="str">
        <f>IF(添4設置証明書!D23="","",添4設置証明書!D23)</f>
        <v/>
      </c>
      <c r="C14" s="1024"/>
      <c r="D14" s="1025"/>
      <c r="E14" s="1017"/>
      <c r="F14" s="1029"/>
      <c r="G14" s="1020"/>
      <c r="H14" s="1021"/>
      <c r="I14" s="1026"/>
      <c r="J14" s="1026"/>
      <c r="K14" s="1026"/>
    </row>
    <row r="15" spans="1:16" ht="15" customHeight="1">
      <c r="B15" s="1012" t="s">
        <v>105</v>
      </c>
      <c r="C15" s="1013"/>
      <c r="D15" s="1014"/>
      <c r="E15" s="1015"/>
      <c r="F15" s="1027"/>
      <c r="G15" s="1018"/>
      <c r="H15" s="1021"/>
      <c r="I15" s="1026"/>
      <c r="J15" s="1026"/>
      <c r="K15" s="1026"/>
    </row>
    <row r="16" spans="1:16" ht="18.95" customHeight="1">
      <c r="B16" s="1022" t="str">
        <f>IF(添4設置証明書!B24="","",添4設置証明書!B24)</f>
        <v/>
      </c>
      <c r="C16" s="721"/>
      <c r="D16" s="1023"/>
      <c r="E16" s="1016"/>
      <c r="F16" s="1028"/>
      <c r="G16" s="1019"/>
      <c r="H16" s="1021"/>
      <c r="I16" s="1026"/>
      <c r="J16" s="1026"/>
      <c r="K16" s="1026"/>
    </row>
    <row r="17" spans="1:12" ht="15" customHeight="1">
      <c r="B17" s="1022" t="s">
        <v>104</v>
      </c>
      <c r="C17" s="721"/>
      <c r="D17" s="1023"/>
      <c r="E17" s="1016"/>
      <c r="F17" s="1028"/>
      <c r="G17" s="1019"/>
      <c r="H17" s="1021"/>
      <c r="I17" s="1026"/>
      <c r="J17" s="1026"/>
      <c r="K17" s="1026"/>
    </row>
    <row r="18" spans="1:12" ht="42" customHeight="1">
      <c r="B18" s="1039" t="str">
        <f>IF(添4設置証明書!D26="","",添4設置証明書!D26)</f>
        <v/>
      </c>
      <c r="C18" s="1024"/>
      <c r="D18" s="1025"/>
      <c r="E18" s="1017"/>
      <c r="F18" s="1029"/>
      <c r="G18" s="1020"/>
      <c r="H18" s="1021"/>
      <c r="I18" s="1026"/>
      <c r="J18" s="1026"/>
      <c r="K18" s="1026"/>
    </row>
    <row r="19" spans="1:12" ht="15" customHeight="1">
      <c r="B19" s="1012" t="s">
        <v>105</v>
      </c>
      <c r="C19" s="1013"/>
      <c r="D19" s="1014"/>
      <c r="E19" s="1015"/>
      <c r="F19" s="1027"/>
      <c r="G19" s="1018"/>
      <c r="H19" s="1021"/>
      <c r="I19" s="1026"/>
      <c r="J19" s="1026"/>
      <c r="K19" s="1026"/>
    </row>
    <row r="20" spans="1:12" ht="20.100000000000001" customHeight="1">
      <c r="B20" s="1022" t="str">
        <f>IF(添4設置証明書!B25="","",添4設置証明書!B25)</f>
        <v/>
      </c>
      <c r="C20" s="721"/>
      <c r="D20" s="1023"/>
      <c r="E20" s="1016"/>
      <c r="F20" s="1028"/>
      <c r="G20" s="1019"/>
      <c r="H20" s="1021"/>
      <c r="I20" s="1026"/>
      <c r="J20" s="1026"/>
      <c r="K20" s="1026"/>
    </row>
    <row r="21" spans="1:12" ht="15" customHeight="1">
      <c r="B21" s="1022" t="s">
        <v>104</v>
      </c>
      <c r="C21" s="721"/>
      <c r="D21" s="1023"/>
      <c r="E21" s="1016"/>
      <c r="F21" s="1028"/>
      <c r="G21" s="1019"/>
      <c r="H21" s="1021"/>
      <c r="I21" s="1026"/>
      <c r="J21" s="1026"/>
      <c r="K21" s="1026"/>
    </row>
    <row r="22" spans="1:12" ht="36" customHeight="1">
      <c r="B22" s="1039" t="str">
        <f>IF(添4設置証明書!D25="","",添4設置証明書!D25)</f>
        <v/>
      </c>
      <c r="C22" s="1024"/>
      <c r="D22" s="1025"/>
      <c r="E22" s="1017"/>
      <c r="F22" s="1029"/>
      <c r="G22" s="1020"/>
      <c r="H22" s="1021"/>
      <c r="I22" s="1026"/>
      <c r="J22" s="1026"/>
      <c r="K22" s="1026"/>
    </row>
    <row r="23" spans="1:12" ht="15" customHeight="1">
      <c r="B23" s="1012" t="s">
        <v>105</v>
      </c>
      <c r="C23" s="1013"/>
      <c r="D23" s="1014"/>
      <c r="E23" s="1015"/>
      <c r="F23" s="1027"/>
      <c r="G23" s="1018"/>
      <c r="H23" s="1021"/>
      <c r="I23" s="1026"/>
      <c r="J23" s="1026"/>
      <c r="K23" s="1026"/>
    </row>
    <row r="24" spans="1:12" ht="20.100000000000001" customHeight="1">
      <c r="B24" s="1022" t="str">
        <f>IF(添4設置証明書!B26="","",添4設置証明書!B26)</f>
        <v/>
      </c>
      <c r="C24" s="721"/>
      <c r="D24" s="1023"/>
      <c r="E24" s="1016"/>
      <c r="F24" s="1028"/>
      <c r="G24" s="1019"/>
      <c r="H24" s="1021"/>
      <c r="I24" s="1026"/>
      <c r="J24" s="1026"/>
      <c r="K24" s="1026"/>
    </row>
    <row r="25" spans="1:12" ht="15" customHeight="1">
      <c r="B25" s="1022" t="s">
        <v>104</v>
      </c>
      <c r="C25" s="721"/>
      <c r="D25" s="1023"/>
      <c r="E25" s="1016"/>
      <c r="F25" s="1028"/>
      <c r="G25" s="1019"/>
      <c r="H25" s="1021"/>
      <c r="I25" s="1026"/>
      <c r="J25" s="1026"/>
      <c r="K25" s="1026"/>
    </row>
    <row r="26" spans="1:12" ht="36" customHeight="1">
      <c r="B26" s="1039" t="str">
        <f>IF(添4設置証明書!D26="","",添4設置証明書!D26)</f>
        <v/>
      </c>
      <c r="C26" s="1024"/>
      <c r="D26" s="1025"/>
      <c r="E26" s="1017"/>
      <c r="F26" s="1029"/>
      <c r="G26" s="1020"/>
      <c r="H26" s="1021"/>
      <c r="I26" s="1026"/>
      <c r="J26" s="1026"/>
      <c r="K26" s="1026"/>
    </row>
    <row r="27" spans="1:12" ht="20.100000000000001" customHeight="1">
      <c r="B27" s="1022" t="s">
        <v>103</v>
      </c>
      <c r="C27" s="721"/>
      <c r="D27" s="721"/>
      <c r="E27" s="721"/>
      <c r="F27" s="721"/>
      <c r="G27" s="721"/>
      <c r="H27" s="721"/>
      <c r="I27" s="721"/>
      <c r="J27" s="721"/>
      <c r="K27" s="207"/>
    </row>
    <row r="28" spans="1:12" ht="20.100000000000001" customHeight="1">
      <c r="B28" s="1041" t="s">
        <v>4905</v>
      </c>
      <c r="C28" s="1042"/>
      <c r="D28" s="1042"/>
      <c r="E28" s="1042"/>
      <c r="F28" s="208"/>
      <c r="K28" s="209"/>
    </row>
    <row r="29" spans="1:12" ht="20.100000000000001" customHeight="1">
      <c r="B29" s="1043"/>
      <c r="C29" s="1000"/>
      <c r="D29" s="1000"/>
      <c r="E29" s="1000"/>
      <c r="F29" s="1000"/>
      <c r="G29" s="1000"/>
      <c r="H29" s="1000"/>
      <c r="I29" s="1000"/>
      <c r="J29" s="1000"/>
      <c r="K29" s="1044"/>
    </row>
    <row r="30" spans="1:12" ht="30" customHeight="1">
      <c r="B30" s="1043"/>
      <c r="C30" s="1000"/>
      <c r="D30" s="1000"/>
      <c r="E30" s="903" t="s">
        <v>4900</v>
      </c>
      <c r="F30" s="903"/>
      <c r="G30" s="1047" t="str">
        <f>IF(添4設置証明書!G15="","",添4設置証明書!G15)</f>
        <v/>
      </c>
      <c r="H30" s="1047"/>
      <c r="I30" s="1047"/>
      <c r="J30" s="1047"/>
      <c r="K30" s="209"/>
    </row>
    <row r="31" spans="1:12" ht="30" customHeight="1">
      <c r="B31" s="1036"/>
      <c r="C31" s="1037"/>
      <c r="D31" s="1037"/>
      <c r="E31" s="1046" t="s">
        <v>4901</v>
      </c>
      <c r="F31" s="1046"/>
      <c r="G31" s="1048" t="str">
        <f>IF(添4設置証明書!G16="","",添4設置証明書!G16)</f>
        <v/>
      </c>
      <c r="H31" s="1048"/>
      <c r="I31" s="1048"/>
      <c r="J31" s="1048"/>
      <c r="K31" s="210"/>
    </row>
    <row r="32" spans="1:12" ht="20.100000000000001" customHeight="1">
      <c r="A32" s="671" t="s">
        <v>102</v>
      </c>
      <c r="B32" s="671"/>
      <c r="C32" s="671"/>
      <c r="D32" s="146"/>
      <c r="E32" s="146"/>
      <c r="F32" s="146"/>
      <c r="G32" s="146"/>
      <c r="H32" s="146"/>
      <c r="I32" s="146"/>
      <c r="J32" s="146"/>
      <c r="K32" s="146"/>
      <c r="L32" s="146"/>
    </row>
    <row r="33" spans="1:12" ht="18" customHeight="1">
      <c r="A33" s="146"/>
      <c r="B33" s="485" t="s">
        <v>133</v>
      </c>
      <c r="C33" s="1045" t="s">
        <v>101</v>
      </c>
      <c r="D33" s="1045"/>
      <c r="E33" s="1045"/>
      <c r="F33" s="1045"/>
      <c r="G33" s="1045"/>
      <c r="H33" s="1045"/>
      <c r="I33" s="1045"/>
      <c r="J33" s="1045"/>
      <c r="K33" s="1045"/>
      <c r="L33" s="1045"/>
    </row>
    <row r="34" spans="1:12" ht="30" customHeight="1">
      <c r="A34" s="146"/>
      <c r="B34" s="486" t="s">
        <v>135</v>
      </c>
      <c r="C34" s="1010" t="s">
        <v>4944</v>
      </c>
      <c r="D34" s="1010"/>
      <c r="E34" s="1010"/>
      <c r="F34" s="1010"/>
      <c r="G34" s="1010"/>
      <c r="H34" s="1010"/>
      <c r="I34" s="1010"/>
      <c r="J34" s="1010"/>
      <c r="K34" s="1010"/>
      <c r="L34" s="146"/>
    </row>
    <row r="35" spans="1:12" ht="18" customHeight="1">
      <c r="A35" s="146"/>
      <c r="B35" s="146"/>
      <c r="C35" s="487" t="s">
        <v>100</v>
      </c>
      <c r="D35" s="699" t="s">
        <v>4942</v>
      </c>
      <c r="E35" s="699"/>
      <c r="F35" s="699"/>
      <c r="G35" s="699"/>
      <c r="H35" s="699"/>
      <c r="I35" s="699"/>
      <c r="J35" s="699"/>
      <c r="K35" s="699"/>
      <c r="L35" s="146"/>
    </row>
    <row r="36" spans="1:12" ht="30" customHeight="1">
      <c r="A36" s="146"/>
      <c r="B36" s="146"/>
      <c r="C36" s="488" t="s">
        <v>99</v>
      </c>
      <c r="D36" s="1040" t="s">
        <v>4945</v>
      </c>
      <c r="E36" s="1040"/>
      <c r="F36" s="1040"/>
      <c r="G36" s="1040"/>
      <c r="H36" s="1040"/>
      <c r="I36" s="1040"/>
      <c r="J36" s="1040"/>
      <c r="K36" s="1040"/>
      <c r="L36" s="146"/>
    </row>
    <row r="37" spans="1:12" ht="30" customHeight="1">
      <c r="A37" s="146"/>
      <c r="B37" s="486" t="s">
        <v>4753</v>
      </c>
      <c r="C37" s="1010" t="s">
        <v>4943</v>
      </c>
      <c r="D37" s="1010"/>
      <c r="E37" s="1010"/>
      <c r="F37" s="1010"/>
      <c r="G37" s="1010"/>
      <c r="H37" s="1010"/>
      <c r="I37" s="1010"/>
      <c r="J37" s="1010"/>
      <c r="K37" s="1010"/>
      <c r="L37" s="146"/>
    </row>
    <row r="38" spans="1:12" ht="19.5" customHeight="1">
      <c r="C38" s="41"/>
      <c r="D38" s="42"/>
      <c r="E38" s="42"/>
      <c r="F38" s="42"/>
      <c r="G38" s="42"/>
      <c r="H38" s="42"/>
      <c r="I38" s="42"/>
      <c r="J38" s="42"/>
      <c r="K38" s="42"/>
    </row>
    <row r="39" spans="1:12" ht="19.5" customHeight="1">
      <c r="C39" s="41"/>
      <c r="D39" s="42"/>
      <c r="E39" s="42"/>
      <c r="F39" s="42"/>
      <c r="G39" s="42"/>
      <c r="H39" s="42"/>
      <c r="I39" s="42"/>
      <c r="J39" s="42"/>
      <c r="K39" s="42"/>
    </row>
    <row r="40" spans="1:12" ht="19.5" customHeight="1">
      <c r="C40" s="41"/>
      <c r="D40" s="42"/>
      <c r="E40" s="42"/>
      <c r="F40" s="42"/>
      <c r="G40" s="42"/>
      <c r="H40" s="42"/>
      <c r="I40" s="42"/>
      <c r="J40" s="42"/>
      <c r="K40" s="42"/>
    </row>
    <row r="41" spans="1:12" ht="19.5" customHeight="1">
      <c r="C41" s="41"/>
      <c r="D41" s="42"/>
      <c r="E41" s="42"/>
      <c r="F41" s="42"/>
      <c r="G41" s="42"/>
      <c r="H41" s="42"/>
      <c r="I41" s="42"/>
      <c r="J41" s="42"/>
      <c r="K41" s="42"/>
    </row>
    <row r="42" spans="1:12" ht="19.5" customHeight="1">
      <c r="C42" s="41"/>
      <c r="D42" s="42"/>
      <c r="E42" s="42"/>
      <c r="F42" s="42"/>
      <c r="G42" s="42"/>
      <c r="H42" s="42"/>
      <c r="I42" s="42"/>
      <c r="J42" s="42"/>
      <c r="K42" s="42"/>
    </row>
    <row r="43" spans="1:12" ht="19.5" customHeight="1">
      <c r="C43" s="41"/>
      <c r="D43" s="42"/>
      <c r="E43" s="42"/>
      <c r="F43" s="42"/>
      <c r="G43" s="42"/>
      <c r="H43" s="42"/>
      <c r="I43" s="42"/>
      <c r="J43" s="42"/>
      <c r="K43" s="42"/>
    </row>
    <row r="44" spans="1:12" ht="19.5" customHeight="1">
      <c r="C44" s="41"/>
      <c r="D44" s="42"/>
      <c r="E44" s="42"/>
      <c r="F44" s="42"/>
      <c r="G44" s="42"/>
      <c r="H44" s="42"/>
      <c r="I44" s="42"/>
      <c r="J44" s="42"/>
      <c r="K44" s="42"/>
    </row>
    <row r="45" spans="1:12" ht="19.5" customHeight="1">
      <c r="C45" s="41"/>
      <c r="D45" s="42"/>
      <c r="E45" s="42"/>
      <c r="F45" s="42"/>
      <c r="G45" s="42"/>
      <c r="H45" s="42"/>
      <c r="I45" s="42"/>
      <c r="J45" s="42"/>
      <c r="K45" s="42"/>
    </row>
    <row r="46" spans="1:12" ht="20.100000000000001" customHeight="1">
      <c r="C46" s="43"/>
    </row>
    <row r="47" spans="1:12" ht="20.100000000000001" customHeight="1">
      <c r="C47" s="43"/>
    </row>
    <row r="48" spans="1:12" ht="20.100000000000001" customHeight="1">
      <c r="C48" s="43"/>
    </row>
    <row r="49" spans="3:3" ht="20.100000000000001" customHeight="1">
      <c r="C49" s="43"/>
    </row>
    <row r="50" spans="3:3" ht="20.100000000000001" customHeight="1">
      <c r="C50" s="43"/>
    </row>
    <row r="51" spans="3:3" ht="20.100000000000001" customHeight="1">
      <c r="C51" s="43"/>
    </row>
  </sheetData>
  <protectedRanges>
    <protectedRange sqref="B28:E28" name="範囲2"/>
    <protectedRange sqref="E7:K26" name="範囲1"/>
  </protectedRanges>
  <mergeCells count="73">
    <mergeCell ref="A1:K1"/>
    <mergeCell ref="B31:D31"/>
    <mergeCell ref="D36:K36"/>
    <mergeCell ref="B27:J27"/>
    <mergeCell ref="B28:E28"/>
    <mergeCell ref="B29:K29"/>
    <mergeCell ref="C34:K34"/>
    <mergeCell ref="C33:L33"/>
    <mergeCell ref="D35:K35"/>
    <mergeCell ref="A32:C32"/>
    <mergeCell ref="B30:D30"/>
    <mergeCell ref="E30:F30"/>
    <mergeCell ref="E31:F31"/>
    <mergeCell ref="G30:J30"/>
    <mergeCell ref="G31:J31"/>
    <mergeCell ref="J19:K22"/>
    <mergeCell ref="J23:K26"/>
    <mergeCell ref="I11:I14"/>
    <mergeCell ref="J6:K6"/>
    <mergeCell ref="J7:K10"/>
    <mergeCell ref="J11:K14"/>
    <mergeCell ref="J15:K18"/>
    <mergeCell ref="I19:I22"/>
    <mergeCell ref="I23:I26"/>
    <mergeCell ref="F23:F26"/>
    <mergeCell ref="F15:F18"/>
    <mergeCell ref="B19:D19"/>
    <mergeCell ref="B20:D20"/>
    <mergeCell ref="B11:D11"/>
    <mergeCell ref="B12:D12"/>
    <mergeCell ref="B13:D13"/>
    <mergeCell ref="B14:D14"/>
    <mergeCell ref="B15:D15"/>
    <mergeCell ref="B21:D21"/>
    <mergeCell ref="B22:D22"/>
    <mergeCell ref="B16:D16"/>
    <mergeCell ref="B17:D17"/>
    <mergeCell ref="B18:D18"/>
    <mergeCell ref="E19:E22"/>
    <mergeCell ref="A2:L2"/>
    <mergeCell ref="A3:L3"/>
    <mergeCell ref="I7:I10"/>
    <mergeCell ref="F5:K5"/>
    <mergeCell ref="F7:F10"/>
    <mergeCell ref="B8:D8"/>
    <mergeCell ref="B9:D9"/>
    <mergeCell ref="B10:D10"/>
    <mergeCell ref="B5:D6"/>
    <mergeCell ref="B7:D7"/>
    <mergeCell ref="G19:G22"/>
    <mergeCell ref="H19:H22"/>
    <mergeCell ref="F19:F22"/>
    <mergeCell ref="E5:E6"/>
    <mergeCell ref="E7:E10"/>
    <mergeCell ref="G7:G10"/>
    <mergeCell ref="H7:H10"/>
    <mergeCell ref="F11:F14"/>
    <mergeCell ref="C37:K37"/>
    <mergeCell ref="N10:P10"/>
    <mergeCell ref="B23:D23"/>
    <mergeCell ref="E23:E26"/>
    <mergeCell ref="G23:G26"/>
    <mergeCell ref="H23:H26"/>
    <mergeCell ref="B24:D24"/>
    <mergeCell ref="B25:D25"/>
    <mergeCell ref="B26:D26"/>
    <mergeCell ref="E11:E14"/>
    <mergeCell ref="G11:G14"/>
    <mergeCell ref="H11:H14"/>
    <mergeCell ref="E15:E18"/>
    <mergeCell ref="G15:G18"/>
    <mergeCell ref="H15:H18"/>
    <mergeCell ref="I15:I18"/>
  </mergeCells>
  <phoneticPr fontId="4"/>
  <dataValidations count="3">
    <dataValidation allowBlank="1" showInputMessage="1" showErrorMessage="1" prompt="所有者、法人の場合は代表者名も記入" sqref="E7:E10" xr:uid="{933B3D55-D277-4907-ACB9-E135BD96948A}"/>
    <dataValidation allowBlank="1" showInputMessage="1" showErrorMessage="1" prompt="所有者と同じであれば同左と記入" sqref="F7:F10" xr:uid="{E84CEE42-23CB-4DCF-910F-09D5D0B3ECF0}"/>
    <dataValidation allowBlank="1" showInputMessage="1" showErrorMessage="1" prompt="契約期間の自動更新があれば（自動更新）と付記" sqref="H7:H10" xr:uid="{7B683EE2-FE9F-4366-B997-6F33BF06F471}"/>
  </dataValidations>
  <pageMargins left="0.59055118110236227" right="0.19685039370078741" top="0.59055118110236227" bottom="0.59055118110236227" header="0.51181102362204722" footer="0.51181102362204722"/>
  <pageSetup paperSize="9" scale="97" orientation="portrait" blackAndWhite="1" horizontalDpi="300" verticalDpi="300"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F6F48-BAF9-4B94-B03D-110DFF4DC830}">
  <sheetPr>
    <tabColor rgb="FF0070C0"/>
  </sheetPr>
  <dimension ref="A1:AP92"/>
  <sheetViews>
    <sheetView showGridLines="0" view="pageBreakPreview" zoomScale="80" zoomScaleNormal="50" zoomScaleSheetLayoutView="80" workbookViewId="0">
      <selection activeCell="B10" sqref="B10"/>
    </sheetView>
  </sheetViews>
  <sheetFormatPr defaultRowHeight="20.100000000000001" customHeight="1"/>
  <cols>
    <col min="1" max="1" width="7.625" style="109" customWidth="1"/>
    <col min="2" max="2" width="11.125" style="109" customWidth="1"/>
    <col min="3" max="9" width="10.625" style="109" customWidth="1"/>
    <col min="10" max="11" width="2.625" style="109" customWidth="1"/>
    <col min="12" max="12" width="7.625" style="109" customWidth="1"/>
    <col min="13" max="20" width="11.125" style="109" customWidth="1"/>
    <col min="21" max="22" width="2.625" style="109" customWidth="1"/>
    <col min="23" max="23" width="7.625" style="109" customWidth="1"/>
    <col min="24" max="31" width="11.125" style="109" customWidth="1"/>
    <col min="32" max="33" width="2.625" style="109" customWidth="1"/>
    <col min="34" max="34" width="7.5" style="109" customWidth="1"/>
    <col min="35" max="42" width="11.25" style="109" customWidth="1"/>
    <col min="43" max="44" width="2.5" style="109" customWidth="1"/>
    <col min="45" max="16384" width="9" style="109"/>
  </cols>
  <sheetData>
    <row r="1" spans="1:42" ht="33" customHeight="1"/>
    <row r="2" spans="1:42" ht="18" thickBot="1">
      <c r="A2" s="1072" t="s">
        <v>4843</v>
      </c>
      <c r="B2" s="1072"/>
      <c r="C2" s="1072"/>
      <c r="D2" s="1072"/>
      <c r="E2" s="1072"/>
      <c r="F2" s="1072"/>
      <c r="G2" s="1072"/>
      <c r="H2" s="1072"/>
      <c r="I2" s="1072"/>
      <c r="J2" s="1072"/>
      <c r="K2" s="1072"/>
      <c r="L2" s="1051" t="s">
        <v>4842</v>
      </c>
      <c r="M2" s="1051"/>
      <c r="N2" s="1051"/>
      <c r="O2" s="1051"/>
      <c r="P2" s="1051"/>
      <c r="Q2" s="1051"/>
      <c r="R2" s="1051"/>
      <c r="S2" s="1051"/>
      <c r="T2" s="1051"/>
      <c r="W2" s="1051" t="s">
        <v>4829</v>
      </c>
      <c r="X2" s="1051"/>
      <c r="Y2" s="1051"/>
      <c r="Z2" s="1051"/>
      <c r="AA2" s="1051"/>
      <c r="AB2" s="1051"/>
      <c r="AC2" s="1051"/>
      <c r="AD2" s="1051"/>
      <c r="AE2" s="1051"/>
      <c r="AH2" s="149"/>
      <c r="AI2" s="149"/>
      <c r="AJ2" s="149"/>
      <c r="AK2" s="149"/>
      <c r="AL2" s="149"/>
      <c r="AM2" s="149"/>
      <c r="AN2" s="149"/>
      <c r="AO2" s="149"/>
      <c r="AP2" s="149"/>
    </row>
    <row r="3" spans="1:42" ht="21" customHeight="1">
      <c r="A3" s="150"/>
      <c r="B3" s="151"/>
      <c r="C3" s="1071"/>
      <c r="D3" s="1071"/>
      <c r="E3" s="1071"/>
      <c r="F3" s="1071"/>
      <c r="G3" s="1071"/>
      <c r="H3" s="1071"/>
      <c r="I3" s="152"/>
      <c r="J3" s="153"/>
      <c r="L3" s="1052" t="s">
        <v>4841</v>
      </c>
      <c r="M3" s="1052"/>
      <c r="N3" s="1053"/>
      <c r="O3" s="1053"/>
      <c r="P3" s="1053"/>
      <c r="Q3" s="1053"/>
      <c r="R3" s="1053"/>
      <c r="S3" s="1053"/>
      <c r="T3" s="154"/>
      <c r="W3" s="155"/>
      <c r="X3" s="155"/>
      <c r="Y3" s="154"/>
      <c r="Z3" s="154"/>
      <c r="AA3" s="154"/>
      <c r="AB3" s="154"/>
      <c r="AC3" s="154"/>
      <c r="AD3" s="154"/>
      <c r="AE3" s="154"/>
      <c r="AH3" s="150"/>
      <c r="AI3" s="1061" t="s">
        <v>5008</v>
      </c>
      <c r="AJ3" s="1062"/>
      <c r="AK3" s="1062"/>
      <c r="AL3" s="1062"/>
      <c r="AM3" s="1062"/>
      <c r="AN3" s="1062"/>
      <c r="AO3" s="1062"/>
      <c r="AP3" s="1063"/>
    </row>
    <row r="4" spans="1:42" ht="20.100000000000001" customHeight="1">
      <c r="A4" s="155"/>
      <c r="B4" s="110"/>
      <c r="I4" s="156" t="s">
        <v>4840</v>
      </c>
      <c r="J4" s="157"/>
      <c r="L4" s="155" t="s">
        <v>4837</v>
      </c>
      <c r="M4" s="158"/>
      <c r="W4" s="155" t="s">
        <v>4820</v>
      </c>
      <c r="X4" s="158"/>
      <c r="AH4" s="155"/>
      <c r="AI4" s="159"/>
      <c r="AP4" s="160"/>
    </row>
    <row r="5" spans="1:42" ht="9" customHeight="1" thickBot="1">
      <c r="B5" s="161"/>
      <c r="J5" s="157"/>
      <c r="AI5" s="162"/>
      <c r="AP5" s="160"/>
    </row>
    <row r="6" spans="1:42" ht="20.100000000000001" customHeight="1">
      <c r="B6" s="161"/>
      <c r="J6" s="157"/>
      <c r="M6" s="163"/>
      <c r="N6" s="164"/>
      <c r="O6" s="164"/>
      <c r="P6" s="164"/>
      <c r="Q6" s="164"/>
      <c r="R6" s="164"/>
      <c r="S6" s="164"/>
      <c r="T6" s="165"/>
      <c r="X6" s="163"/>
      <c r="Y6" s="164"/>
      <c r="Z6" s="164"/>
      <c r="AA6" s="164"/>
      <c r="AB6" s="164"/>
      <c r="AC6" s="164"/>
      <c r="AD6" s="164"/>
      <c r="AE6" s="165"/>
      <c r="AI6" s="162"/>
      <c r="AP6" s="160"/>
    </row>
    <row r="7" spans="1:42" ht="20.100000000000001" customHeight="1">
      <c r="B7" s="161"/>
      <c r="H7" s="166"/>
      <c r="J7" s="157"/>
      <c r="M7" s="162"/>
      <c r="S7" s="166"/>
      <c r="T7" s="160"/>
      <c r="X7" s="162"/>
      <c r="AD7" s="166"/>
      <c r="AE7" s="160"/>
      <c r="AI7" s="162"/>
      <c r="AP7" s="167"/>
    </row>
    <row r="8" spans="1:42" ht="20.100000000000001" customHeight="1">
      <c r="B8" s="110"/>
      <c r="J8" s="157"/>
      <c r="M8" s="162"/>
      <c r="T8" s="160"/>
      <c r="X8" s="162"/>
      <c r="AE8" s="160"/>
      <c r="AI8" s="162"/>
      <c r="AP8" s="160"/>
    </row>
    <row r="9" spans="1:42" ht="20.100000000000001" customHeight="1">
      <c r="B9" s="161"/>
      <c r="J9" s="157"/>
      <c r="M9" s="162"/>
      <c r="T9" s="160"/>
      <c r="X9" s="162"/>
      <c r="Z9" s="1054" t="s">
        <v>4819</v>
      </c>
      <c r="AA9" s="1054"/>
      <c r="AB9" s="1054"/>
      <c r="AC9" s="1054"/>
      <c r="AE9" s="160"/>
      <c r="AI9" s="162"/>
      <c r="AP9" s="160"/>
    </row>
    <row r="10" spans="1:42" ht="20.100000000000001" customHeight="1">
      <c r="B10" s="161"/>
      <c r="D10" s="1054"/>
      <c r="E10" s="1054"/>
      <c r="F10" s="1054"/>
      <c r="G10" s="1054"/>
      <c r="J10" s="157"/>
      <c r="M10" s="162"/>
      <c r="O10" s="1054" t="s">
        <v>4839</v>
      </c>
      <c r="P10" s="1054"/>
      <c r="Q10" s="1054"/>
      <c r="R10" s="1054"/>
      <c r="T10" s="160"/>
      <c r="X10" s="162"/>
      <c r="AE10" s="160"/>
      <c r="AI10" s="162"/>
      <c r="AP10" s="160"/>
    </row>
    <row r="11" spans="1:42" ht="20.100000000000001" customHeight="1">
      <c r="B11" s="161"/>
      <c r="J11" s="157"/>
      <c r="M11" s="162"/>
      <c r="T11" s="160"/>
      <c r="X11" s="162"/>
      <c r="AE11" s="160"/>
      <c r="AI11" s="162"/>
      <c r="AP11" s="160"/>
    </row>
    <row r="12" spans="1:42" ht="20.100000000000001" customHeight="1">
      <c r="B12" s="161"/>
      <c r="J12" s="157"/>
      <c r="M12" s="162"/>
      <c r="T12" s="160"/>
      <c r="X12" s="1060" t="s">
        <v>4828</v>
      </c>
      <c r="Y12" s="1058"/>
      <c r="Z12" s="1058"/>
      <c r="AA12" s="1058"/>
      <c r="AB12" s="1058"/>
      <c r="AC12" s="1058"/>
      <c r="AD12" s="1058"/>
      <c r="AE12" s="1059"/>
      <c r="AI12" s="162"/>
      <c r="AP12" s="160"/>
    </row>
    <row r="13" spans="1:42" ht="20.100000000000001" customHeight="1">
      <c r="B13" s="161"/>
      <c r="J13" s="157"/>
      <c r="M13" s="162"/>
      <c r="T13" s="160"/>
      <c r="X13" s="1060" t="s">
        <v>4827</v>
      </c>
      <c r="Y13" s="1058"/>
      <c r="Z13" s="1058"/>
      <c r="AA13" s="1058"/>
      <c r="AB13" s="1058"/>
      <c r="AC13" s="1058"/>
      <c r="AD13" s="1058"/>
      <c r="AE13" s="1059"/>
      <c r="AI13" s="162"/>
      <c r="AP13" s="160"/>
    </row>
    <row r="14" spans="1:42" ht="20.100000000000001" customHeight="1">
      <c r="B14" s="1070"/>
      <c r="C14" s="1056"/>
      <c r="D14" s="1056"/>
      <c r="E14" s="1056"/>
      <c r="F14" s="1056"/>
      <c r="G14" s="1056"/>
      <c r="H14" s="1056"/>
      <c r="I14" s="1056"/>
      <c r="J14" s="157"/>
      <c r="M14" s="1055" t="s">
        <v>4838</v>
      </c>
      <c r="N14" s="1056"/>
      <c r="O14" s="1056"/>
      <c r="P14" s="1056"/>
      <c r="Q14" s="1056"/>
      <c r="R14" s="1056"/>
      <c r="S14" s="1056"/>
      <c r="T14" s="1057"/>
      <c r="X14" s="1060" t="s">
        <v>4826</v>
      </c>
      <c r="Y14" s="1058"/>
      <c r="Z14" s="1058"/>
      <c r="AA14" s="1058"/>
      <c r="AB14" s="1058"/>
      <c r="AC14" s="1058"/>
      <c r="AD14" s="1058"/>
      <c r="AE14" s="1059"/>
      <c r="AI14" s="162"/>
      <c r="AP14" s="160"/>
    </row>
    <row r="15" spans="1:42" ht="20.100000000000001" customHeight="1">
      <c r="B15" s="161"/>
      <c r="J15" s="157"/>
      <c r="M15" s="162"/>
      <c r="T15" s="160"/>
      <c r="X15" s="1060" t="s">
        <v>4825</v>
      </c>
      <c r="Y15" s="1058"/>
      <c r="Z15" s="1058"/>
      <c r="AA15" s="1058"/>
      <c r="AB15" s="1058"/>
      <c r="AC15" s="1058"/>
      <c r="AD15" s="1058"/>
      <c r="AE15" s="1059"/>
      <c r="AI15" s="162"/>
      <c r="AP15" s="160"/>
    </row>
    <row r="16" spans="1:42" ht="20.100000000000001" customHeight="1">
      <c r="B16" s="161"/>
      <c r="J16" s="157"/>
      <c r="M16" s="162"/>
      <c r="T16" s="160"/>
      <c r="X16" s="1060" t="s">
        <v>4824</v>
      </c>
      <c r="Y16" s="1058"/>
      <c r="Z16" s="1058"/>
      <c r="AA16" s="1058"/>
      <c r="AB16" s="1058"/>
      <c r="AC16" s="1058"/>
      <c r="AD16" s="1058"/>
      <c r="AE16" s="1059"/>
      <c r="AI16" s="162"/>
      <c r="AP16" s="160"/>
    </row>
    <row r="17" spans="1:42" ht="20.100000000000001" customHeight="1">
      <c r="B17" s="161"/>
      <c r="J17" s="157"/>
      <c r="M17" s="162"/>
      <c r="T17" s="160"/>
      <c r="X17" s="1060" t="s">
        <v>4823</v>
      </c>
      <c r="Y17" s="1058"/>
      <c r="Z17" s="1058"/>
      <c r="AA17" s="1058"/>
      <c r="AB17" s="1058"/>
      <c r="AC17" s="1058"/>
      <c r="AD17" s="1058"/>
      <c r="AE17" s="1059"/>
      <c r="AI17" s="162"/>
      <c r="AP17" s="160"/>
    </row>
    <row r="18" spans="1:42" ht="20.100000000000001" customHeight="1">
      <c r="B18" s="161"/>
      <c r="J18" s="157"/>
      <c r="M18" s="162"/>
      <c r="T18" s="160"/>
      <c r="X18" s="1060" t="s">
        <v>4822</v>
      </c>
      <c r="Y18" s="1058"/>
      <c r="Z18" s="1058"/>
      <c r="AA18" s="1058"/>
      <c r="AB18" s="1058"/>
      <c r="AC18" s="1058"/>
      <c r="AD18" s="1058"/>
      <c r="AE18" s="1059"/>
      <c r="AI18" s="162"/>
      <c r="AP18" s="160"/>
    </row>
    <row r="19" spans="1:42" ht="20.100000000000001" customHeight="1">
      <c r="B19" s="161"/>
      <c r="J19" s="157"/>
      <c r="M19" s="162"/>
      <c r="T19" s="160"/>
      <c r="X19" s="1060" t="s">
        <v>4821</v>
      </c>
      <c r="Y19" s="1058"/>
      <c r="Z19" s="1058"/>
      <c r="AA19" s="1058"/>
      <c r="AB19" s="1058"/>
      <c r="AC19" s="1058"/>
      <c r="AD19" s="1058"/>
      <c r="AE19" s="1059"/>
      <c r="AI19" s="162"/>
      <c r="AP19" s="160"/>
    </row>
    <row r="20" spans="1:42" ht="20.100000000000001" customHeight="1">
      <c r="B20" s="161"/>
      <c r="J20" s="157"/>
      <c r="M20" s="162"/>
      <c r="T20" s="160"/>
      <c r="X20" s="162"/>
      <c r="AE20" s="160"/>
      <c r="AI20" s="162"/>
      <c r="AP20" s="160"/>
    </row>
    <row r="21" spans="1:42" ht="20.100000000000001" customHeight="1">
      <c r="B21" s="161"/>
      <c r="J21" s="157"/>
      <c r="M21" s="162"/>
      <c r="T21" s="160"/>
      <c r="X21" s="162"/>
      <c r="AE21" s="160"/>
      <c r="AI21" s="162"/>
      <c r="AP21" s="160"/>
    </row>
    <row r="22" spans="1:42" ht="20.100000000000001" customHeight="1" thickBot="1">
      <c r="B22" s="161"/>
      <c r="J22" s="157"/>
      <c r="M22" s="168"/>
      <c r="N22" s="169"/>
      <c r="O22" s="169"/>
      <c r="P22" s="169"/>
      <c r="Q22" s="169"/>
      <c r="R22" s="169"/>
      <c r="S22" s="169"/>
      <c r="T22" s="170"/>
      <c r="X22" s="168"/>
      <c r="Y22" s="169"/>
      <c r="Z22" s="169"/>
      <c r="AA22" s="169"/>
      <c r="AB22" s="169"/>
      <c r="AC22" s="169"/>
      <c r="AD22" s="169"/>
      <c r="AE22" s="170"/>
      <c r="AI22" s="168"/>
      <c r="AJ22" s="169"/>
      <c r="AK22" s="169"/>
      <c r="AL22" s="169"/>
      <c r="AM22" s="169"/>
      <c r="AN22" s="169"/>
      <c r="AO22" s="169"/>
      <c r="AP22" s="170"/>
    </row>
    <row r="23" spans="1:42" ht="20.100000000000001" customHeight="1">
      <c r="B23" s="161"/>
      <c r="J23" s="157"/>
    </row>
    <row r="24" spans="1:42" ht="12" customHeight="1">
      <c r="B24" s="161"/>
      <c r="J24" s="157"/>
    </row>
    <row r="25" spans="1:42" ht="20.100000000000001" customHeight="1" thickBot="1">
      <c r="A25" s="155"/>
      <c r="B25" s="171"/>
      <c r="J25" s="157"/>
      <c r="L25" s="155" t="s">
        <v>4837</v>
      </c>
      <c r="M25" s="158"/>
      <c r="W25" s="155" t="s">
        <v>4820</v>
      </c>
      <c r="X25" s="158"/>
      <c r="AH25" s="155"/>
    </row>
    <row r="26" spans="1:42" ht="9" customHeight="1" thickBot="1">
      <c r="B26" s="161"/>
      <c r="J26" s="157"/>
      <c r="AI26" s="172"/>
      <c r="AJ26" s="164"/>
      <c r="AK26" s="164"/>
      <c r="AL26" s="164"/>
      <c r="AM26" s="164"/>
      <c r="AN26" s="164"/>
      <c r="AO26" s="164"/>
      <c r="AP26" s="165"/>
    </row>
    <row r="27" spans="1:42" ht="20.100000000000001" customHeight="1">
      <c r="B27" s="161"/>
      <c r="J27" s="157"/>
      <c r="M27" s="163"/>
      <c r="N27" s="164"/>
      <c r="O27" s="164"/>
      <c r="P27" s="164"/>
      <c r="Q27" s="164"/>
      <c r="R27" s="164"/>
      <c r="S27" s="164"/>
      <c r="T27" s="165"/>
      <c r="X27" s="163"/>
      <c r="Y27" s="164"/>
      <c r="Z27" s="164"/>
      <c r="AA27" s="164"/>
      <c r="AB27" s="164"/>
      <c r="AC27" s="164"/>
      <c r="AD27" s="164"/>
      <c r="AE27" s="165"/>
      <c r="AI27" s="1064" t="s">
        <v>4981</v>
      </c>
      <c r="AJ27" s="1065"/>
      <c r="AK27" s="1065"/>
      <c r="AL27" s="1065"/>
      <c r="AM27" s="1065"/>
      <c r="AN27" s="1065"/>
      <c r="AO27" s="1065"/>
      <c r="AP27" s="1066"/>
    </row>
    <row r="28" spans="1:42" ht="20.100000000000001" customHeight="1">
      <c r="B28" s="161"/>
      <c r="H28" s="166"/>
      <c r="J28" s="157"/>
      <c r="M28" s="162"/>
      <c r="S28" s="166"/>
      <c r="T28" s="160"/>
      <c r="X28" s="162"/>
      <c r="AD28" s="166"/>
      <c r="AE28" s="160"/>
      <c r="AI28" s="162"/>
      <c r="AP28" s="160"/>
    </row>
    <row r="29" spans="1:42" ht="20.100000000000001" customHeight="1">
      <c r="B29" s="161"/>
      <c r="J29" s="157"/>
      <c r="M29" s="162"/>
      <c r="T29" s="160"/>
      <c r="X29" s="162"/>
      <c r="AE29" s="160"/>
      <c r="AI29" s="162"/>
      <c r="AP29" s="160"/>
    </row>
    <row r="30" spans="1:42" ht="20.100000000000001" customHeight="1">
      <c r="B30" s="161"/>
      <c r="J30" s="157"/>
      <c r="M30" s="162"/>
      <c r="T30" s="160"/>
      <c r="X30" s="162"/>
      <c r="AE30" s="160"/>
      <c r="AI30" s="162"/>
      <c r="AP30" s="167"/>
    </row>
    <row r="31" spans="1:42" ht="20.100000000000001" customHeight="1">
      <c r="B31" s="161"/>
      <c r="D31" s="1054"/>
      <c r="E31" s="1054"/>
      <c r="F31" s="1054"/>
      <c r="G31" s="1054"/>
      <c r="J31" s="157"/>
      <c r="M31" s="162"/>
      <c r="O31" s="1054" t="s">
        <v>4836</v>
      </c>
      <c r="P31" s="1054"/>
      <c r="Q31" s="1054"/>
      <c r="R31" s="1054"/>
      <c r="T31" s="160"/>
      <c r="X31" s="162"/>
      <c r="Z31" s="1054" t="s">
        <v>4819</v>
      </c>
      <c r="AA31" s="1054"/>
      <c r="AB31" s="1054"/>
      <c r="AC31" s="1054"/>
      <c r="AE31" s="160"/>
      <c r="AI31" s="162"/>
      <c r="AP31" s="160"/>
    </row>
    <row r="32" spans="1:42" ht="20.100000000000001" customHeight="1">
      <c r="B32" s="161"/>
      <c r="J32" s="157"/>
      <c r="M32" s="162"/>
      <c r="T32" s="160"/>
      <c r="X32" s="162"/>
      <c r="AE32" s="160"/>
      <c r="AI32" s="162"/>
      <c r="AP32" s="160"/>
    </row>
    <row r="33" spans="1:42" ht="20.100000000000001" customHeight="1">
      <c r="B33" s="161"/>
      <c r="J33" s="157"/>
      <c r="M33" s="162"/>
      <c r="T33" s="160"/>
      <c r="X33" s="162"/>
      <c r="AE33" s="160"/>
      <c r="AI33" s="162"/>
      <c r="AP33" s="160"/>
    </row>
    <row r="34" spans="1:42" ht="20.100000000000001" customHeight="1">
      <c r="B34" s="161"/>
      <c r="J34" s="157"/>
      <c r="M34" s="162"/>
      <c r="T34" s="160"/>
      <c r="X34" s="162"/>
      <c r="AE34" s="160"/>
      <c r="AI34" s="162"/>
      <c r="AP34" s="160"/>
    </row>
    <row r="35" spans="1:42" ht="20.100000000000001" customHeight="1">
      <c r="B35" s="161"/>
      <c r="C35" s="1058"/>
      <c r="D35" s="1058"/>
      <c r="E35" s="1058"/>
      <c r="F35" s="1058"/>
      <c r="G35" s="1058"/>
      <c r="H35" s="1058"/>
      <c r="I35" s="1058"/>
      <c r="J35" s="157"/>
      <c r="M35" s="162"/>
      <c r="N35" s="1058" t="s">
        <v>4835</v>
      </c>
      <c r="O35" s="1058"/>
      <c r="P35" s="1058"/>
      <c r="Q35" s="1058"/>
      <c r="R35" s="1058"/>
      <c r="S35" s="1058"/>
      <c r="T35" s="1059"/>
      <c r="X35" s="1060" t="s">
        <v>4818</v>
      </c>
      <c r="Y35" s="1058"/>
      <c r="Z35" s="1058"/>
      <c r="AA35" s="1058"/>
      <c r="AB35" s="1058"/>
      <c r="AC35" s="1058"/>
      <c r="AD35" s="1058"/>
      <c r="AE35" s="1059"/>
      <c r="AI35" s="162"/>
      <c r="AP35" s="160"/>
    </row>
    <row r="36" spans="1:42" ht="20.100000000000001" customHeight="1">
      <c r="B36" s="161"/>
      <c r="C36" s="1058"/>
      <c r="D36" s="1058"/>
      <c r="E36" s="1058"/>
      <c r="F36" s="1058"/>
      <c r="G36" s="1058"/>
      <c r="H36" s="1058"/>
      <c r="I36" s="1058"/>
      <c r="J36" s="157"/>
      <c r="M36" s="162"/>
      <c r="N36" s="1058" t="s">
        <v>4834</v>
      </c>
      <c r="O36" s="1058"/>
      <c r="P36" s="1058"/>
      <c r="Q36" s="1058"/>
      <c r="R36" s="1058"/>
      <c r="S36" s="1058"/>
      <c r="T36" s="1059"/>
      <c r="X36" s="1060" t="s">
        <v>4817</v>
      </c>
      <c r="Y36" s="1058"/>
      <c r="Z36" s="1058"/>
      <c r="AA36" s="1058"/>
      <c r="AB36" s="1058"/>
      <c r="AC36" s="1058"/>
      <c r="AD36" s="1058"/>
      <c r="AE36" s="1059"/>
      <c r="AI36" s="162"/>
      <c r="AP36" s="160"/>
    </row>
    <row r="37" spans="1:42" ht="20.100000000000001" customHeight="1">
      <c r="B37" s="161"/>
      <c r="C37" s="1058"/>
      <c r="D37" s="1058"/>
      <c r="E37" s="1058"/>
      <c r="F37" s="1058"/>
      <c r="G37" s="1058"/>
      <c r="H37" s="1058"/>
      <c r="I37" s="1058"/>
      <c r="J37" s="157"/>
      <c r="M37" s="162"/>
      <c r="N37" s="1058" t="s">
        <v>4833</v>
      </c>
      <c r="O37" s="1058"/>
      <c r="P37" s="1058"/>
      <c r="Q37" s="1058"/>
      <c r="R37" s="1058"/>
      <c r="S37" s="1058"/>
      <c r="T37" s="1059"/>
      <c r="X37" s="1060" t="s">
        <v>4816</v>
      </c>
      <c r="Y37" s="1058"/>
      <c r="Z37" s="1058"/>
      <c r="AA37" s="1058"/>
      <c r="AB37" s="1058"/>
      <c r="AC37" s="1058"/>
      <c r="AD37" s="1058"/>
      <c r="AE37" s="1059"/>
      <c r="AI37" s="162"/>
      <c r="AP37" s="160"/>
    </row>
    <row r="38" spans="1:42" ht="20.100000000000001" customHeight="1">
      <c r="B38" s="161"/>
      <c r="J38" s="157"/>
      <c r="M38" s="162"/>
      <c r="T38" s="160"/>
      <c r="X38" s="1060" t="s">
        <v>4815</v>
      </c>
      <c r="Y38" s="1058"/>
      <c r="Z38" s="1058"/>
      <c r="AA38" s="1058"/>
      <c r="AB38" s="1058"/>
      <c r="AC38" s="1058"/>
      <c r="AD38" s="1058"/>
      <c r="AE38" s="1059"/>
      <c r="AI38" s="162"/>
      <c r="AP38" s="160"/>
    </row>
    <row r="39" spans="1:42" ht="20.100000000000001" customHeight="1">
      <c r="B39" s="161"/>
      <c r="J39" s="157"/>
      <c r="M39" s="162"/>
      <c r="T39" s="160"/>
      <c r="X39" s="162"/>
      <c r="AE39" s="160"/>
      <c r="AI39" s="162"/>
      <c r="AP39" s="160"/>
    </row>
    <row r="40" spans="1:42" ht="20.100000000000001" customHeight="1">
      <c r="B40" s="161"/>
      <c r="J40" s="157"/>
      <c r="M40" s="162"/>
      <c r="T40" s="160"/>
      <c r="X40" s="162"/>
      <c r="AE40" s="160"/>
      <c r="AI40" s="162"/>
      <c r="AP40" s="160"/>
    </row>
    <row r="41" spans="1:42" ht="20.100000000000001" customHeight="1">
      <c r="B41" s="161"/>
      <c r="J41" s="157"/>
      <c r="M41" s="162"/>
      <c r="T41" s="160"/>
      <c r="X41" s="162"/>
      <c r="AE41" s="160"/>
      <c r="AI41" s="162"/>
      <c r="AP41" s="160"/>
    </row>
    <row r="42" spans="1:42" ht="20.100000000000001" customHeight="1">
      <c r="B42" s="161"/>
      <c r="J42" s="157"/>
      <c r="M42" s="162"/>
      <c r="T42" s="160"/>
      <c r="X42" s="162"/>
      <c r="AE42" s="160"/>
      <c r="AI42" s="162"/>
      <c r="AP42" s="160"/>
    </row>
    <row r="43" spans="1:42" ht="20.100000000000001" customHeight="1" thickBot="1">
      <c r="B43" s="214" t="s">
        <v>4885</v>
      </c>
      <c r="C43" s="211"/>
      <c r="D43" s="212" t="s">
        <v>4886</v>
      </c>
      <c r="F43" s="1069" t="s">
        <v>4887</v>
      </c>
      <c r="G43" s="1069"/>
      <c r="H43" s="211"/>
      <c r="I43" s="211" t="s">
        <v>4888</v>
      </c>
      <c r="J43" s="157"/>
      <c r="M43" s="168"/>
      <c r="N43" s="169"/>
      <c r="O43" s="169"/>
      <c r="P43" s="169"/>
      <c r="Q43" s="169"/>
      <c r="R43" s="169"/>
      <c r="S43" s="169"/>
      <c r="T43" s="170"/>
      <c r="X43" s="168"/>
      <c r="Y43" s="169"/>
      <c r="Z43" s="169"/>
      <c r="AA43" s="169"/>
      <c r="AB43" s="169"/>
      <c r="AC43" s="169"/>
      <c r="AD43" s="169"/>
      <c r="AE43" s="170"/>
      <c r="AI43" s="162"/>
      <c r="AP43" s="160"/>
    </row>
    <row r="44" spans="1:42" ht="20.100000000000001" customHeight="1" thickBot="1">
      <c r="B44" s="173"/>
      <c r="C44" s="174"/>
      <c r="D44" s="174"/>
      <c r="E44" s="174"/>
      <c r="F44" s="174"/>
      <c r="G44" s="174"/>
      <c r="H44" s="174"/>
      <c r="I44" s="174"/>
      <c r="J44" s="175"/>
      <c r="AI44" s="168"/>
      <c r="AJ44" s="169"/>
      <c r="AK44" s="169"/>
      <c r="AL44" s="169"/>
      <c r="AM44" s="169"/>
      <c r="AN44" s="169"/>
      <c r="AO44" s="169"/>
      <c r="AP44" s="170"/>
    </row>
    <row r="45" spans="1:42" ht="20.100000000000001" customHeight="1">
      <c r="B45" s="1049"/>
      <c r="C45" s="1049"/>
      <c r="D45" s="1049"/>
      <c r="E45" s="1049"/>
      <c r="F45" s="1049"/>
      <c r="G45" s="1049"/>
      <c r="M45" s="1049" t="s">
        <v>4832</v>
      </c>
      <c r="N45" s="1049"/>
      <c r="O45" s="1049"/>
      <c r="P45" s="1049"/>
      <c r="Q45" s="1049"/>
      <c r="R45" s="1049"/>
      <c r="X45" s="1049"/>
      <c r="Y45" s="1049"/>
      <c r="Z45" s="1049"/>
      <c r="AA45" s="1049"/>
      <c r="AB45" s="1049"/>
      <c r="AC45" s="1049"/>
    </row>
    <row r="46" spans="1:42" ht="20.100000000000001" customHeight="1">
      <c r="B46" s="1050"/>
      <c r="C46" s="1050"/>
      <c r="D46" s="1050"/>
      <c r="E46" s="1050"/>
      <c r="F46" s="1050"/>
      <c r="G46" s="1050"/>
      <c r="M46" s="1050" t="s">
        <v>4831</v>
      </c>
      <c r="N46" s="1050"/>
      <c r="O46" s="1050"/>
      <c r="P46" s="1050"/>
      <c r="Q46" s="1050"/>
      <c r="R46" s="1050"/>
      <c r="X46" s="1050"/>
      <c r="Y46" s="1050"/>
      <c r="Z46" s="1050"/>
      <c r="AA46" s="1050"/>
      <c r="AB46" s="1050"/>
      <c r="AC46" s="1050"/>
    </row>
    <row r="47" spans="1:42" ht="33" customHeight="1"/>
    <row r="48" spans="1:42" ht="20.100000000000001" customHeight="1">
      <c r="A48" s="149"/>
      <c r="B48" s="1051" t="s">
        <v>4830</v>
      </c>
      <c r="C48" s="1051"/>
      <c r="D48" s="1051"/>
      <c r="E48" s="1051"/>
      <c r="F48" s="1051"/>
      <c r="G48" s="1051"/>
      <c r="H48" s="1051"/>
      <c r="I48" s="1051"/>
      <c r="J48" s="1051"/>
      <c r="L48" s="1051" t="s">
        <v>4842</v>
      </c>
      <c r="M48" s="1051"/>
      <c r="N48" s="1051"/>
      <c r="O48" s="1051"/>
      <c r="P48" s="1051"/>
      <c r="Q48" s="1051"/>
      <c r="R48" s="1051"/>
      <c r="S48" s="1051"/>
      <c r="T48" s="1051"/>
      <c r="W48" s="1051" t="s">
        <v>4829</v>
      </c>
      <c r="X48" s="1051"/>
      <c r="Y48" s="1051"/>
      <c r="Z48" s="1051"/>
      <c r="AA48" s="1051"/>
      <c r="AB48" s="1051"/>
      <c r="AC48" s="1051"/>
      <c r="AD48" s="1051"/>
      <c r="AE48" s="1051"/>
      <c r="AH48" s="1051" t="s">
        <v>4829</v>
      </c>
      <c r="AI48" s="1051"/>
      <c r="AJ48" s="1051"/>
      <c r="AK48" s="1051"/>
      <c r="AL48" s="1051"/>
      <c r="AM48" s="1051"/>
      <c r="AN48" s="1051"/>
      <c r="AO48" s="1051"/>
      <c r="AP48" s="1051"/>
    </row>
    <row r="49" spans="2:42" ht="21" customHeight="1" thickBot="1">
      <c r="L49" s="1052" t="s">
        <v>4841</v>
      </c>
      <c r="M49" s="1052"/>
      <c r="N49" s="1053" t="s">
        <v>4647</v>
      </c>
      <c r="O49" s="1053"/>
      <c r="P49" s="1053"/>
      <c r="Q49" s="1053"/>
      <c r="R49" s="1053"/>
      <c r="S49" s="1053"/>
      <c r="T49" s="154"/>
      <c r="W49" s="155"/>
      <c r="X49" s="155"/>
      <c r="Y49" s="154"/>
      <c r="Z49" s="154"/>
      <c r="AA49" s="154"/>
      <c r="AB49" s="154"/>
      <c r="AC49" s="154"/>
      <c r="AD49" s="154"/>
      <c r="AE49" s="154"/>
      <c r="AH49" s="155"/>
      <c r="AI49" s="155"/>
      <c r="AJ49" s="154"/>
      <c r="AK49" s="154"/>
      <c r="AL49" s="154"/>
      <c r="AM49" s="154"/>
      <c r="AN49" s="154"/>
      <c r="AO49" s="154"/>
      <c r="AP49" s="154"/>
    </row>
    <row r="50" spans="2:42" ht="19.5" customHeight="1">
      <c r="B50" s="163"/>
      <c r="C50" s="164"/>
      <c r="D50" s="164"/>
      <c r="E50" s="164"/>
      <c r="F50" s="164"/>
      <c r="G50" s="164"/>
      <c r="H50" s="164"/>
      <c r="I50" s="164"/>
      <c r="J50" s="165"/>
      <c r="L50" s="155" t="s">
        <v>4837</v>
      </c>
      <c r="M50" s="158"/>
      <c r="W50" s="155" t="s">
        <v>4820</v>
      </c>
      <c r="X50" s="158"/>
      <c r="AH50" s="155" t="s">
        <v>4820</v>
      </c>
      <c r="AI50" s="158"/>
    </row>
    <row r="51" spans="2:42" ht="9" customHeight="1" thickBot="1">
      <c r="B51" s="162"/>
      <c r="J51" s="160"/>
    </row>
    <row r="52" spans="2:42" ht="20.100000000000001" customHeight="1">
      <c r="B52" s="162"/>
      <c r="J52" s="160"/>
      <c r="M52" s="163"/>
      <c r="N52" s="164"/>
      <c r="O52" s="164"/>
      <c r="P52" s="164"/>
      <c r="Q52" s="164"/>
      <c r="R52" s="164"/>
      <c r="S52" s="164"/>
      <c r="T52" s="165"/>
      <c r="X52" s="163"/>
      <c r="Y52" s="164"/>
      <c r="Z52" s="164"/>
      <c r="AA52" s="164"/>
      <c r="AB52" s="164"/>
      <c r="AC52" s="164"/>
      <c r="AD52" s="164"/>
      <c r="AE52" s="165"/>
      <c r="AI52" s="163"/>
      <c r="AJ52" s="164"/>
      <c r="AK52" s="164"/>
      <c r="AL52" s="164"/>
      <c r="AM52" s="164"/>
      <c r="AN52" s="164"/>
      <c r="AO52" s="164"/>
      <c r="AP52" s="165"/>
    </row>
    <row r="53" spans="2:42" ht="20.100000000000001" customHeight="1">
      <c r="B53" s="162"/>
      <c r="J53" s="160"/>
      <c r="M53" s="162"/>
      <c r="S53" s="166"/>
      <c r="T53" s="160"/>
      <c r="X53" s="162"/>
      <c r="AD53" s="166"/>
      <c r="AE53" s="160"/>
      <c r="AI53" s="162"/>
      <c r="AO53" s="166"/>
      <c r="AP53" s="160"/>
    </row>
    <row r="54" spans="2:42" ht="20.100000000000001" customHeight="1">
      <c r="B54" s="162"/>
      <c r="J54" s="160"/>
      <c r="M54" s="162"/>
      <c r="T54" s="160"/>
      <c r="X54" s="162"/>
      <c r="AE54" s="160"/>
      <c r="AI54" s="162"/>
      <c r="AP54" s="160"/>
    </row>
    <row r="55" spans="2:42" ht="20.100000000000001" customHeight="1">
      <c r="B55" s="162"/>
      <c r="J55" s="160"/>
      <c r="M55" s="162"/>
      <c r="T55" s="160"/>
      <c r="X55" s="162"/>
      <c r="Z55" s="1054"/>
      <c r="AA55" s="1054"/>
      <c r="AB55" s="1054"/>
      <c r="AC55" s="1054"/>
      <c r="AE55" s="160"/>
      <c r="AI55" s="162"/>
      <c r="AK55" s="1054"/>
      <c r="AL55" s="1054"/>
      <c r="AM55" s="1054"/>
      <c r="AN55" s="1054"/>
      <c r="AP55" s="160"/>
    </row>
    <row r="56" spans="2:42" ht="20.100000000000001" customHeight="1">
      <c r="B56" s="162"/>
      <c r="J56" s="160"/>
      <c r="M56" s="162"/>
      <c r="O56" s="1054"/>
      <c r="P56" s="1054"/>
      <c r="Q56" s="1054"/>
      <c r="R56" s="1054"/>
      <c r="T56" s="160"/>
      <c r="X56" s="162"/>
      <c r="AE56" s="160"/>
      <c r="AI56" s="162"/>
      <c r="AP56" s="160"/>
    </row>
    <row r="57" spans="2:42" ht="20.100000000000001" customHeight="1">
      <c r="B57" s="162"/>
      <c r="J57" s="160"/>
      <c r="M57" s="162"/>
      <c r="T57" s="160"/>
      <c r="X57" s="162"/>
      <c r="AE57" s="160"/>
      <c r="AI57" s="162"/>
      <c r="AP57" s="160"/>
    </row>
    <row r="58" spans="2:42" ht="20.100000000000001" customHeight="1">
      <c r="B58" s="162"/>
      <c r="J58" s="160"/>
      <c r="M58" s="162"/>
      <c r="T58" s="160"/>
      <c r="X58" s="1060"/>
      <c r="Y58" s="1058"/>
      <c r="Z58" s="1058"/>
      <c r="AA58" s="1058"/>
      <c r="AB58" s="1058"/>
      <c r="AC58" s="1058"/>
      <c r="AD58" s="1058"/>
      <c r="AE58" s="1059"/>
      <c r="AI58" s="1060"/>
      <c r="AJ58" s="1058"/>
      <c r="AK58" s="1058"/>
      <c r="AL58" s="1058"/>
      <c r="AM58" s="1058"/>
      <c r="AN58" s="1058"/>
      <c r="AO58" s="1058"/>
      <c r="AP58" s="1059"/>
    </row>
    <row r="59" spans="2:42" ht="20.100000000000001" customHeight="1">
      <c r="B59" s="162"/>
      <c r="J59" s="160"/>
      <c r="M59" s="162"/>
      <c r="T59" s="160"/>
      <c r="X59" s="1060"/>
      <c r="Y59" s="1058"/>
      <c r="Z59" s="1058"/>
      <c r="AA59" s="1058"/>
      <c r="AB59" s="1058"/>
      <c r="AC59" s="1058"/>
      <c r="AD59" s="1058"/>
      <c r="AE59" s="1059"/>
      <c r="AI59" s="1060"/>
      <c r="AJ59" s="1058"/>
      <c r="AK59" s="1058"/>
      <c r="AL59" s="1058"/>
      <c r="AM59" s="1058"/>
      <c r="AN59" s="1058"/>
      <c r="AO59" s="1058"/>
      <c r="AP59" s="1059"/>
    </row>
    <row r="60" spans="2:42" ht="20.100000000000001" customHeight="1">
      <c r="B60" s="162"/>
      <c r="J60" s="160"/>
      <c r="M60" s="1055"/>
      <c r="N60" s="1056"/>
      <c r="O60" s="1056"/>
      <c r="P60" s="1056"/>
      <c r="Q60" s="1056"/>
      <c r="R60" s="1056"/>
      <c r="S60" s="1056"/>
      <c r="T60" s="1057"/>
      <c r="X60" s="1060"/>
      <c r="Y60" s="1058"/>
      <c r="Z60" s="1058"/>
      <c r="AA60" s="1058"/>
      <c r="AB60" s="1058"/>
      <c r="AC60" s="1058"/>
      <c r="AD60" s="1058"/>
      <c r="AE60" s="1059"/>
      <c r="AI60" s="1060"/>
      <c r="AJ60" s="1058"/>
      <c r="AK60" s="1058"/>
      <c r="AL60" s="1058"/>
      <c r="AM60" s="1058"/>
      <c r="AN60" s="1058"/>
      <c r="AO60" s="1058"/>
      <c r="AP60" s="1059"/>
    </row>
    <row r="61" spans="2:42" ht="20.100000000000001" customHeight="1">
      <c r="B61" s="162"/>
      <c r="J61" s="160"/>
      <c r="M61" s="162"/>
      <c r="T61" s="160"/>
      <c r="X61" s="1060"/>
      <c r="Y61" s="1058"/>
      <c r="Z61" s="1058"/>
      <c r="AA61" s="1058"/>
      <c r="AB61" s="1058"/>
      <c r="AC61" s="1058"/>
      <c r="AD61" s="1058"/>
      <c r="AE61" s="1059"/>
      <c r="AI61" s="1060"/>
      <c r="AJ61" s="1058"/>
      <c r="AK61" s="1058"/>
      <c r="AL61" s="1058"/>
      <c r="AM61" s="1058"/>
      <c r="AN61" s="1058"/>
      <c r="AO61" s="1058"/>
      <c r="AP61" s="1059"/>
    </row>
    <row r="62" spans="2:42" ht="20.100000000000001" customHeight="1">
      <c r="B62" s="162"/>
      <c r="J62" s="160"/>
      <c r="M62" s="162"/>
      <c r="T62" s="160"/>
      <c r="X62" s="1060"/>
      <c r="Y62" s="1058"/>
      <c r="Z62" s="1058"/>
      <c r="AA62" s="1058"/>
      <c r="AB62" s="1058"/>
      <c r="AC62" s="1058"/>
      <c r="AD62" s="1058"/>
      <c r="AE62" s="1059"/>
      <c r="AI62" s="1060"/>
      <c r="AJ62" s="1058"/>
      <c r="AK62" s="1058"/>
      <c r="AL62" s="1058"/>
      <c r="AM62" s="1058"/>
      <c r="AN62" s="1058"/>
      <c r="AO62" s="1058"/>
      <c r="AP62" s="1059"/>
    </row>
    <row r="63" spans="2:42" ht="20.100000000000001" customHeight="1">
      <c r="B63" s="162"/>
      <c r="J63" s="160"/>
      <c r="M63" s="162"/>
      <c r="T63" s="160"/>
      <c r="X63" s="1060"/>
      <c r="Y63" s="1058"/>
      <c r="Z63" s="1058"/>
      <c r="AA63" s="1058"/>
      <c r="AB63" s="1058"/>
      <c r="AC63" s="1058"/>
      <c r="AD63" s="1058"/>
      <c r="AE63" s="1059"/>
      <c r="AI63" s="1060"/>
      <c r="AJ63" s="1058"/>
      <c r="AK63" s="1058"/>
      <c r="AL63" s="1058"/>
      <c r="AM63" s="1058"/>
      <c r="AN63" s="1058"/>
      <c r="AO63" s="1058"/>
      <c r="AP63" s="1059"/>
    </row>
    <row r="64" spans="2:42" ht="20.100000000000001" customHeight="1">
      <c r="B64" s="162"/>
      <c r="J64" s="160"/>
      <c r="M64" s="162"/>
      <c r="T64" s="160"/>
      <c r="X64" s="1060"/>
      <c r="Y64" s="1058"/>
      <c r="Z64" s="1058"/>
      <c r="AA64" s="1058"/>
      <c r="AB64" s="1058"/>
      <c r="AC64" s="1058"/>
      <c r="AD64" s="1058"/>
      <c r="AE64" s="1059"/>
      <c r="AI64" s="1060"/>
      <c r="AJ64" s="1058"/>
      <c r="AK64" s="1058"/>
      <c r="AL64" s="1058"/>
      <c r="AM64" s="1058"/>
      <c r="AN64" s="1058"/>
      <c r="AO64" s="1058"/>
      <c r="AP64" s="1059"/>
    </row>
    <row r="65" spans="2:42" ht="20.100000000000001" customHeight="1">
      <c r="B65" s="162"/>
      <c r="J65" s="160"/>
      <c r="M65" s="162"/>
      <c r="T65" s="160"/>
      <c r="X65" s="1060"/>
      <c r="Y65" s="1058"/>
      <c r="Z65" s="1058"/>
      <c r="AA65" s="1058"/>
      <c r="AB65" s="1058"/>
      <c r="AC65" s="1058"/>
      <c r="AD65" s="1058"/>
      <c r="AE65" s="1059"/>
      <c r="AI65" s="1060"/>
      <c r="AJ65" s="1058"/>
      <c r="AK65" s="1058"/>
      <c r="AL65" s="1058"/>
      <c r="AM65" s="1058"/>
      <c r="AN65" s="1058"/>
      <c r="AO65" s="1058"/>
      <c r="AP65" s="1059"/>
    </row>
    <row r="66" spans="2:42" ht="20.100000000000001" customHeight="1">
      <c r="B66" s="162"/>
      <c r="J66" s="160"/>
      <c r="M66" s="162"/>
      <c r="T66" s="160"/>
      <c r="X66" s="162"/>
      <c r="AE66" s="160"/>
      <c r="AI66" s="162"/>
      <c r="AP66" s="160"/>
    </row>
    <row r="67" spans="2:42" ht="20.100000000000001" customHeight="1">
      <c r="B67" s="162"/>
      <c r="J67" s="160"/>
      <c r="M67" s="162"/>
      <c r="T67" s="160"/>
      <c r="X67" s="162"/>
      <c r="AE67" s="160"/>
      <c r="AI67" s="162"/>
      <c r="AP67" s="160"/>
    </row>
    <row r="68" spans="2:42" ht="20.100000000000001" customHeight="1" thickBot="1">
      <c r="B68" s="162"/>
      <c r="J68" s="160"/>
      <c r="M68" s="168"/>
      <c r="N68" s="169"/>
      <c r="O68" s="169"/>
      <c r="P68" s="169"/>
      <c r="Q68" s="169"/>
      <c r="R68" s="169"/>
      <c r="S68" s="169"/>
      <c r="T68" s="170"/>
      <c r="X68" s="168"/>
      <c r="Y68" s="169"/>
      <c r="Z68" s="169"/>
      <c r="AA68" s="169"/>
      <c r="AB68" s="169"/>
      <c r="AC68" s="169"/>
      <c r="AD68" s="169"/>
      <c r="AE68" s="170"/>
      <c r="AI68" s="168"/>
      <c r="AJ68" s="169"/>
      <c r="AK68" s="169"/>
      <c r="AL68" s="169"/>
      <c r="AM68" s="169"/>
      <c r="AN68" s="169"/>
      <c r="AO68" s="169"/>
      <c r="AP68" s="170"/>
    </row>
    <row r="69" spans="2:42" ht="20.100000000000001" customHeight="1">
      <c r="B69" s="162"/>
      <c r="J69" s="160"/>
    </row>
    <row r="70" spans="2:42" ht="12" customHeight="1">
      <c r="B70" s="162"/>
      <c r="J70" s="160"/>
    </row>
    <row r="71" spans="2:42" ht="20.100000000000001" customHeight="1">
      <c r="B71" s="162"/>
      <c r="J71" s="160"/>
      <c r="L71" s="155" t="s">
        <v>4837</v>
      </c>
      <c r="M71" s="158"/>
      <c r="W71" s="155" t="s">
        <v>4820</v>
      </c>
      <c r="X71" s="158"/>
      <c r="AH71" s="155" t="s">
        <v>4820</v>
      </c>
      <c r="AI71" s="158"/>
    </row>
    <row r="72" spans="2:42" ht="9" customHeight="1" thickBot="1">
      <c r="B72" s="162"/>
      <c r="J72" s="160"/>
    </row>
    <row r="73" spans="2:42" ht="20.100000000000001" customHeight="1">
      <c r="B73" s="162"/>
      <c r="J73" s="160"/>
      <c r="M73" s="163"/>
      <c r="N73" s="164"/>
      <c r="O73" s="164"/>
      <c r="P73" s="164"/>
      <c r="Q73" s="164"/>
      <c r="R73" s="164"/>
      <c r="S73" s="164"/>
      <c r="T73" s="165"/>
      <c r="X73" s="163"/>
      <c r="Y73" s="164"/>
      <c r="Z73" s="164"/>
      <c r="AA73" s="164"/>
      <c r="AB73" s="164"/>
      <c r="AC73" s="164"/>
      <c r="AD73" s="164"/>
      <c r="AE73" s="165"/>
      <c r="AI73" s="163"/>
      <c r="AJ73" s="164"/>
      <c r="AK73" s="164"/>
      <c r="AL73" s="164"/>
      <c r="AM73" s="164"/>
      <c r="AN73" s="164"/>
      <c r="AO73" s="164"/>
      <c r="AP73" s="165"/>
    </row>
    <row r="74" spans="2:42" ht="20.100000000000001" customHeight="1">
      <c r="B74" s="162"/>
      <c r="J74" s="160"/>
      <c r="M74" s="162"/>
      <c r="S74" s="166"/>
      <c r="T74" s="160"/>
      <c r="X74" s="162"/>
      <c r="AD74" s="166"/>
      <c r="AE74" s="160"/>
      <c r="AI74" s="162"/>
      <c r="AO74" s="166"/>
      <c r="AP74" s="160"/>
    </row>
    <row r="75" spans="2:42" ht="20.100000000000001" customHeight="1">
      <c r="B75" s="162"/>
      <c r="J75" s="160"/>
      <c r="M75" s="162"/>
      <c r="T75" s="160"/>
      <c r="X75" s="162"/>
      <c r="AE75" s="160"/>
      <c r="AI75" s="162"/>
      <c r="AP75" s="160"/>
    </row>
    <row r="76" spans="2:42" ht="20.100000000000001" customHeight="1">
      <c r="B76" s="162"/>
      <c r="J76" s="160"/>
      <c r="M76" s="162"/>
      <c r="T76" s="160"/>
      <c r="X76" s="162"/>
      <c r="AE76" s="160"/>
      <c r="AI76" s="162"/>
      <c r="AP76" s="160"/>
    </row>
    <row r="77" spans="2:42" ht="20.100000000000001" customHeight="1">
      <c r="B77" s="162"/>
      <c r="J77" s="160"/>
      <c r="M77" s="162"/>
      <c r="O77" s="1054"/>
      <c r="P77" s="1054"/>
      <c r="Q77" s="1054"/>
      <c r="R77" s="1054"/>
      <c r="T77" s="160"/>
      <c r="X77" s="162"/>
      <c r="Z77" s="1054"/>
      <c r="AA77" s="1054"/>
      <c r="AB77" s="1054"/>
      <c r="AC77" s="1054"/>
      <c r="AE77" s="160"/>
      <c r="AI77" s="162"/>
      <c r="AK77" s="1054"/>
      <c r="AL77" s="1054"/>
      <c r="AM77" s="1054"/>
      <c r="AN77" s="1054"/>
      <c r="AP77" s="160"/>
    </row>
    <row r="78" spans="2:42" ht="20.100000000000001" customHeight="1">
      <c r="B78" s="162"/>
      <c r="J78" s="160"/>
      <c r="M78" s="162"/>
      <c r="T78" s="160"/>
      <c r="X78" s="162"/>
      <c r="AE78" s="160"/>
      <c r="AI78" s="162"/>
      <c r="AP78" s="160"/>
    </row>
    <row r="79" spans="2:42" ht="20.100000000000001" customHeight="1">
      <c r="B79" s="162"/>
      <c r="J79" s="160"/>
      <c r="M79" s="162"/>
      <c r="T79" s="160"/>
      <c r="X79" s="162"/>
      <c r="AE79" s="160"/>
      <c r="AI79" s="162"/>
      <c r="AP79" s="160"/>
    </row>
    <row r="80" spans="2:42" ht="20.100000000000001" customHeight="1">
      <c r="B80" s="162"/>
      <c r="J80" s="160"/>
      <c r="M80" s="162"/>
      <c r="T80" s="160"/>
      <c r="X80" s="162"/>
      <c r="AE80" s="160"/>
      <c r="AI80" s="162"/>
      <c r="AP80" s="160"/>
    </row>
    <row r="81" spans="2:42" ht="20.100000000000001" customHeight="1">
      <c r="B81" s="162"/>
      <c r="J81" s="160"/>
      <c r="M81" s="162"/>
      <c r="N81" s="1058"/>
      <c r="O81" s="1058"/>
      <c r="P81" s="1058"/>
      <c r="Q81" s="1058"/>
      <c r="R81" s="1058"/>
      <c r="S81" s="1058"/>
      <c r="T81" s="1059"/>
      <c r="X81" s="1060"/>
      <c r="Y81" s="1058"/>
      <c r="Z81" s="1058"/>
      <c r="AA81" s="1058"/>
      <c r="AB81" s="1058"/>
      <c r="AC81" s="1058"/>
      <c r="AD81" s="1058"/>
      <c r="AE81" s="1059"/>
      <c r="AI81" s="1060"/>
      <c r="AJ81" s="1058"/>
      <c r="AK81" s="1058"/>
      <c r="AL81" s="1058"/>
      <c r="AM81" s="1058"/>
      <c r="AN81" s="1058"/>
      <c r="AO81" s="1058"/>
      <c r="AP81" s="1059"/>
    </row>
    <row r="82" spans="2:42" ht="20.100000000000001" customHeight="1">
      <c r="B82" s="162"/>
      <c r="J82" s="160"/>
      <c r="M82" s="162"/>
      <c r="N82" s="1058"/>
      <c r="O82" s="1058"/>
      <c r="P82" s="1058"/>
      <c r="Q82" s="1058"/>
      <c r="R82" s="1058"/>
      <c r="S82" s="1058"/>
      <c r="T82" s="1059"/>
      <c r="X82" s="1060"/>
      <c r="Y82" s="1058"/>
      <c r="Z82" s="1058"/>
      <c r="AA82" s="1058"/>
      <c r="AB82" s="1058"/>
      <c r="AC82" s="1058"/>
      <c r="AD82" s="1058"/>
      <c r="AE82" s="1059"/>
      <c r="AI82" s="1060"/>
      <c r="AJ82" s="1058"/>
      <c r="AK82" s="1058"/>
      <c r="AL82" s="1058"/>
      <c r="AM82" s="1058"/>
      <c r="AN82" s="1058"/>
      <c r="AO82" s="1058"/>
      <c r="AP82" s="1059"/>
    </row>
    <row r="83" spans="2:42" ht="20.100000000000001" customHeight="1">
      <c r="B83" s="162"/>
      <c r="J83" s="160"/>
      <c r="M83" s="162"/>
      <c r="N83" s="1058"/>
      <c r="O83" s="1058"/>
      <c r="P83" s="1058"/>
      <c r="Q83" s="1058"/>
      <c r="R83" s="1058"/>
      <c r="S83" s="1058"/>
      <c r="T83" s="1059"/>
      <c r="X83" s="1060"/>
      <c r="Y83" s="1058"/>
      <c r="Z83" s="1058"/>
      <c r="AA83" s="1058"/>
      <c r="AB83" s="1058"/>
      <c r="AC83" s="1058"/>
      <c r="AD83" s="1058"/>
      <c r="AE83" s="1059"/>
      <c r="AI83" s="1060"/>
      <c r="AJ83" s="1058"/>
      <c r="AK83" s="1058"/>
      <c r="AL83" s="1058"/>
      <c r="AM83" s="1058"/>
      <c r="AN83" s="1058"/>
      <c r="AO83" s="1058"/>
      <c r="AP83" s="1059"/>
    </row>
    <row r="84" spans="2:42" ht="20.100000000000001" customHeight="1">
      <c r="B84" s="162"/>
      <c r="J84" s="160"/>
      <c r="M84" s="162"/>
      <c r="T84" s="160"/>
      <c r="X84" s="1060"/>
      <c r="Y84" s="1058"/>
      <c r="Z84" s="1058"/>
      <c r="AA84" s="1058"/>
      <c r="AB84" s="1058"/>
      <c r="AC84" s="1058"/>
      <c r="AD84" s="1058"/>
      <c r="AE84" s="1059"/>
      <c r="AI84" s="1060"/>
      <c r="AJ84" s="1058"/>
      <c r="AK84" s="1058"/>
      <c r="AL84" s="1058"/>
      <c r="AM84" s="1058"/>
      <c r="AN84" s="1058"/>
      <c r="AO84" s="1058"/>
      <c r="AP84" s="1059"/>
    </row>
    <row r="85" spans="2:42" ht="20.100000000000001" customHeight="1">
      <c r="B85" s="162"/>
      <c r="J85" s="160"/>
      <c r="M85" s="162"/>
      <c r="T85" s="160"/>
      <c r="X85" s="162"/>
      <c r="AE85" s="160"/>
      <c r="AI85" s="162"/>
      <c r="AP85" s="160"/>
    </row>
    <row r="86" spans="2:42" ht="20.100000000000001" customHeight="1">
      <c r="B86" s="162"/>
      <c r="J86" s="160"/>
      <c r="M86" s="162"/>
      <c r="T86" s="160"/>
      <c r="X86" s="162"/>
      <c r="AE86" s="160"/>
      <c r="AI86" s="162"/>
      <c r="AP86" s="160"/>
    </row>
    <row r="87" spans="2:42" ht="20.100000000000001" customHeight="1">
      <c r="B87" s="162"/>
      <c r="J87" s="160"/>
      <c r="M87" s="162"/>
      <c r="T87" s="160"/>
      <c r="X87" s="162"/>
      <c r="AE87" s="160"/>
      <c r="AI87" s="162"/>
      <c r="AP87" s="160"/>
    </row>
    <row r="88" spans="2:42" ht="20.100000000000001" customHeight="1">
      <c r="B88" s="176"/>
      <c r="C88" s="177"/>
      <c r="D88" s="178"/>
      <c r="E88" s="178"/>
      <c r="F88" s="178"/>
      <c r="G88" s="178"/>
      <c r="H88" s="178"/>
      <c r="I88" s="178"/>
      <c r="J88" s="179"/>
      <c r="M88" s="162"/>
      <c r="T88" s="160"/>
      <c r="X88" s="162"/>
      <c r="AE88" s="160"/>
      <c r="AI88" s="162"/>
      <c r="AP88" s="160"/>
    </row>
    <row r="89" spans="2:42" ht="20.100000000000001" customHeight="1" thickBot="1">
      <c r="B89" s="1067" t="s">
        <v>4882</v>
      </c>
      <c r="C89" s="1068"/>
      <c r="D89" s="213" t="s">
        <v>4883</v>
      </c>
      <c r="E89" s="212"/>
      <c r="F89" s="211" t="s">
        <v>4884</v>
      </c>
      <c r="G89" s="211"/>
      <c r="H89" s="211"/>
      <c r="I89" s="211"/>
      <c r="J89" s="179"/>
      <c r="M89" s="168"/>
      <c r="N89" s="169"/>
      <c r="O89" s="169"/>
      <c r="P89" s="169"/>
      <c r="Q89" s="169"/>
      <c r="R89" s="169"/>
      <c r="S89" s="169"/>
      <c r="T89" s="170"/>
      <c r="X89" s="168"/>
      <c r="Y89" s="169"/>
      <c r="Z89" s="169"/>
      <c r="AA89" s="169"/>
      <c r="AB89" s="169"/>
      <c r="AC89" s="169"/>
      <c r="AD89" s="169"/>
      <c r="AE89" s="170"/>
      <c r="AI89" s="168"/>
      <c r="AJ89" s="169"/>
      <c r="AK89" s="169"/>
      <c r="AL89" s="169"/>
      <c r="AM89" s="169"/>
      <c r="AN89" s="169"/>
      <c r="AO89" s="169"/>
      <c r="AP89" s="170"/>
    </row>
    <row r="90" spans="2:42" ht="20.100000000000001" customHeight="1" thickBot="1">
      <c r="B90" s="180"/>
      <c r="C90" s="181"/>
      <c r="D90" s="182"/>
      <c r="E90" s="182"/>
      <c r="F90" s="182"/>
      <c r="G90" s="182"/>
      <c r="H90" s="182"/>
      <c r="I90" s="182"/>
      <c r="J90" s="183"/>
    </row>
    <row r="91" spans="2:42" ht="20.100000000000001" customHeight="1">
      <c r="B91" s="177"/>
      <c r="C91" s="177"/>
      <c r="D91" s="178"/>
      <c r="E91" s="178"/>
      <c r="F91" s="178"/>
      <c r="G91" s="178"/>
      <c r="H91" s="178"/>
      <c r="I91" s="178"/>
      <c r="J91" s="178"/>
      <c r="X91" s="1049"/>
      <c r="Y91" s="1049"/>
      <c r="Z91" s="1049"/>
      <c r="AA91" s="1049"/>
      <c r="AB91" s="1049"/>
      <c r="AC91" s="1049"/>
    </row>
    <row r="92" spans="2:42" ht="20.100000000000001" customHeight="1">
      <c r="X92" s="1050"/>
      <c r="Y92" s="1050"/>
      <c r="Z92" s="1050"/>
      <c r="AA92" s="1050"/>
      <c r="AB92" s="1050"/>
      <c r="AC92" s="1050"/>
    </row>
  </sheetData>
  <sheetProtection sheet="1" scenarios="1"/>
  <protectedRanges>
    <protectedRange sqref="N3 C3 N49" name="範囲1"/>
  </protectedRanges>
  <mergeCells count="84">
    <mergeCell ref="W2:AE2"/>
    <mergeCell ref="Z9:AC9"/>
    <mergeCell ref="L2:T2"/>
    <mergeCell ref="C3:H3"/>
    <mergeCell ref="D10:G10"/>
    <mergeCell ref="O10:R10"/>
    <mergeCell ref="N3:S3"/>
    <mergeCell ref="A2:K2"/>
    <mergeCell ref="B14:I14"/>
    <mergeCell ref="B46:G46"/>
    <mergeCell ref="B48:J48"/>
    <mergeCell ref="C37:I37"/>
    <mergeCell ref="B45:G45"/>
    <mergeCell ref="D31:G31"/>
    <mergeCell ref="C35:I35"/>
    <mergeCell ref="C36:I36"/>
    <mergeCell ref="B89:C89"/>
    <mergeCell ref="F43:G43"/>
    <mergeCell ref="M45:R45"/>
    <mergeCell ref="M46:R46"/>
    <mergeCell ref="Z31:AC31"/>
    <mergeCell ref="X35:AE35"/>
    <mergeCell ref="X38:AE38"/>
    <mergeCell ref="X45:AC45"/>
    <mergeCell ref="X46:AC46"/>
    <mergeCell ref="O31:R31"/>
    <mergeCell ref="N35:T35"/>
    <mergeCell ref="N36:T36"/>
    <mergeCell ref="X61:AE61"/>
    <mergeCell ref="W48:AE48"/>
    <mergeCell ref="X58:AE58"/>
    <mergeCell ref="X59:AE59"/>
    <mergeCell ref="AI3:AP3"/>
    <mergeCell ref="X36:AE36"/>
    <mergeCell ref="X37:AE37"/>
    <mergeCell ref="X13:AE13"/>
    <mergeCell ref="X12:AE12"/>
    <mergeCell ref="AI27:AP27"/>
    <mergeCell ref="X60:AE60"/>
    <mergeCell ref="M14:T14"/>
    <mergeCell ref="N37:T37"/>
    <mergeCell ref="L3:M3"/>
    <mergeCell ref="X19:AE19"/>
    <mergeCell ref="X14:AE14"/>
    <mergeCell ref="X15:AE15"/>
    <mergeCell ref="X16:AE16"/>
    <mergeCell ref="X17:AE17"/>
    <mergeCell ref="X18:AE18"/>
    <mergeCell ref="AH48:AP48"/>
    <mergeCell ref="AK55:AN55"/>
    <mergeCell ref="AI62:AP62"/>
    <mergeCell ref="AI63:AP63"/>
    <mergeCell ref="AI64:AP64"/>
    <mergeCell ref="AI58:AP58"/>
    <mergeCell ref="AI59:AP59"/>
    <mergeCell ref="AI60:AP60"/>
    <mergeCell ref="AI61:AP61"/>
    <mergeCell ref="AI65:AP65"/>
    <mergeCell ref="AK77:AN77"/>
    <mergeCell ref="X81:AE81"/>
    <mergeCell ref="AI81:AP81"/>
    <mergeCell ref="AI82:AP82"/>
    <mergeCell ref="Z77:AC77"/>
    <mergeCell ref="AI83:AP83"/>
    <mergeCell ref="AI84:AP84"/>
    <mergeCell ref="X82:AE82"/>
    <mergeCell ref="X83:AE83"/>
    <mergeCell ref="X84:AE84"/>
    <mergeCell ref="X91:AC91"/>
    <mergeCell ref="X92:AC92"/>
    <mergeCell ref="L48:T48"/>
    <mergeCell ref="L49:M49"/>
    <mergeCell ref="N49:S49"/>
    <mergeCell ref="O56:R56"/>
    <mergeCell ref="M60:T60"/>
    <mergeCell ref="O77:R77"/>
    <mergeCell ref="N81:T81"/>
    <mergeCell ref="N82:T82"/>
    <mergeCell ref="N83:T83"/>
    <mergeCell ref="X62:AE62"/>
    <mergeCell ref="X63:AE63"/>
    <mergeCell ref="X64:AE64"/>
    <mergeCell ref="X65:AE65"/>
    <mergeCell ref="Z55:AC55"/>
  </mergeCells>
  <phoneticPr fontId="4"/>
  <pageMargins left="0.59055118110236227" right="0.23622047244094491" top="0.55118110236220474" bottom="0.35433070866141736" header="0.31496062992125984" footer="0.31496062992125984"/>
  <pageSetup paperSize="9" scale="92" orientation="portrait" horizontalDpi="300" verticalDpi="300" r:id="rId1"/>
  <headerFooter alignWithMargins="0"/>
  <rowBreaks count="1" manualBreakCount="1">
    <brk id="46" max="16383" man="1"/>
  </rowBreaks>
  <colBreaks count="3" manualBreakCount="3">
    <brk id="11" max="1048575" man="1"/>
    <brk id="22" max="89" man="1"/>
    <brk id="33" max="89" man="1"/>
  </col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3BC0B-D1EB-483F-B9AC-67CD52A5D63E}">
  <sheetPr>
    <tabColor rgb="FFFFFF00"/>
  </sheetPr>
  <dimension ref="A1:AS80"/>
  <sheetViews>
    <sheetView showGridLines="0" zoomScale="80" zoomScaleNormal="80" zoomScaleSheetLayoutView="80" workbookViewId="0">
      <selection activeCell="D8" sqref="D8:I8"/>
    </sheetView>
  </sheetViews>
  <sheetFormatPr defaultRowHeight="20.100000000000001" customHeight="1"/>
  <cols>
    <col min="1" max="1" width="1.75" style="88" customWidth="1"/>
    <col min="2" max="2" width="10.625" style="88" customWidth="1"/>
    <col min="3" max="3" width="3.5" style="88" bestFit="1" customWidth="1"/>
    <col min="4" max="4" width="27.5" style="88" customWidth="1"/>
    <col min="5" max="5" width="14.625" style="88" customWidth="1"/>
    <col min="6" max="6" width="1.625" style="88" customWidth="1"/>
    <col min="7" max="7" width="8.625" style="88" customWidth="1"/>
    <col min="8" max="8" width="1.625" style="88" customWidth="1"/>
    <col min="9" max="9" width="17.625" style="88" customWidth="1"/>
    <col min="10" max="12" width="3.625" style="88" customWidth="1"/>
    <col min="13" max="13" width="10.625" style="88" customWidth="1"/>
    <col min="14" max="14" width="3.5" style="88" bestFit="1" customWidth="1"/>
    <col min="15" max="15" width="5" style="88" bestFit="1" customWidth="1"/>
    <col min="16" max="16" width="3.5" style="88" customWidth="1"/>
    <col min="17" max="17" width="3.25" style="88" bestFit="1" customWidth="1"/>
    <col min="18" max="18" width="3.5" style="88" customWidth="1"/>
    <col min="19" max="19" width="3.25" style="88" bestFit="1" customWidth="1"/>
    <col min="20" max="20" width="3.5" style="88" customWidth="1"/>
    <col min="21" max="21" width="3.5" style="88" bestFit="1" customWidth="1"/>
    <col min="22" max="22" width="13.5" style="88" customWidth="1"/>
    <col min="23" max="23" width="1.625" style="88" customWidth="1"/>
    <col min="24" max="24" width="8.625" style="88" customWidth="1"/>
    <col min="25" max="25" width="5.125" style="88" customWidth="1"/>
    <col min="26" max="26" width="17.625" style="88" customWidth="1"/>
    <col min="27" max="28" width="3.625" style="88" customWidth="1"/>
    <col min="29" max="29" width="3.875" style="88" customWidth="1"/>
    <col min="30" max="30" width="11.25" style="88" customWidth="1"/>
    <col min="31" max="31" width="6.875" style="88" customWidth="1"/>
    <col min="32" max="38" width="3.625" style="88" customWidth="1"/>
    <col min="39" max="39" width="15.875" style="88" customWidth="1"/>
    <col min="40" max="16384" width="9" style="88"/>
  </cols>
  <sheetData>
    <row r="1" spans="1:45" ht="20.100000000000001" customHeight="1">
      <c r="AD1" s="215"/>
      <c r="AE1" s="203"/>
      <c r="AF1" s="203"/>
      <c r="AG1" s="203"/>
      <c r="AH1" s="203"/>
      <c r="AI1" s="203"/>
      <c r="AJ1" s="203"/>
      <c r="AK1" s="203"/>
      <c r="AL1" s="203"/>
      <c r="AM1" s="203"/>
      <c r="AN1" s="203"/>
      <c r="AO1" s="203"/>
      <c r="AP1" s="203"/>
      <c r="AQ1" s="204"/>
    </row>
    <row r="2" spans="1:45" ht="12">
      <c r="A2" s="1009" t="s">
        <v>41</v>
      </c>
      <c r="B2" s="1009"/>
      <c r="C2" s="1009"/>
      <c r="D2" s="1009"/>
      <c r="E2" s="1009"/>
      <c r="F2" s="1009"/>
      <c r="G2" s="1009"/>
      <c r="H2" s="1009"/>
      <c r="I2" s="1009"/>
      <c r="J2" s="1009"/>
      <c r="K2" s="1009"/>
      <c r="L2" s="1009" t="s">
        <v>41</v>
      </c>
      <c r="M2" s="1009"/>
      <c r="N2" s="1009"/>
      <c r="O2" s="1009"/>
      <c r="P2" s="1009"/>
      <c r="Q2" s="1009"/>
      <c r="R2" s="1009"/>
      <c r="S2" s="1009"/>
      <c r="T2" s="1009"/>
      <c r="U2" s="1009"/>
      <c r="V2" s="1009"/>
      <c r="W2" s="1009"/>
      <c r="X2" s="1009"/>
      <c r="Y2" s="1009"/>
      <c r="Z2" s="1009"/>
      <c r="AA2" s="1009"/>
      <c r="AB2" s="1009"/>
      <c r="AD2" s="216"/>
      <c r="AQ2" s="205"/>
    </row>
    <row r="3" spans="1:45" ht="24.95" customHeight="1">
      <c r="B3" s="1007" t="s">
        <v>5011</v>
      </c>
      <c r="C3" s="1007"/>
      <c r="D3" s="1007"/>
      <c r="E3" s="1007"/>
      <c r="F3" s="1007"/>
      <c r="G3" s="1007"/>
      <c r="H3" s="1007"/>
      <c r="I3" s="1007"/>
      <c r="J3" s="1007"/>
      <c r="M3" s="1007" t="s">
        <v>48</v>
      </c>
      <c r="N3" s="1007"/>
      <c r="O3" s="1007"/>
      <c r="P3" s="1007"/>
      <c r="Q3" s="1007"/>
      <c r="R3" s="1007"/>
      <c r="S3" s="1007"/>
      <c r="T3" s="1007"/>
      <c r="U3" s="1007"/>
      <c r="V3" s="1007"/>
      <c r="W3" s="1007"/>
      <c r="X3" s="1007"/>
      <c r="Y3" s="1007"/>
      <c r="Z3" s="1007"/>
      <c r="AA3" s="1007"/>
      <c r="AD3" s="1123"/>
      <c r="AE3" s="1124"/>
      <c r="AF3" s="1124"/>
      <c r="AG3" s="1124"/>
      <c r="AH3" s="1124"/>
      <c r="AI3" s="1124"/>
      <c r="AJ3" s="1124"/>
      <c r="AK3" s="1125" t="s">
        <v>4800</v>
      </c>
      <c r="AL3" s="1126"/>
      <c r="AM3" s="1126"/>
      <c r="AQ3" s="205"/>
    </row>
    <row r="4" spans="1:45" ht="12" customHeight="1">
      <c r="B4" s="201"/>
      <c r="C4" s="201"/>
      <c r="D4" s="201"/>
      <c r="E4" s="201"/>
      <c r="F4" s="201"/>
      <c r="G4" s="201"/>
      <c r="H4" s="201"/>
      <c r="I4" s="201"/>
      <c r="J4" s="201"/>
      <c r="M4" s="201"/>
      <c r="N4" s="201"/>
      <c r="O4" s="201"/>
      <c r="P4" s="201"/>
      <c r="Q4" s="201"/>
      <c r="R4" s="201"/>
      <c r="S4" s="201"/>
      <c r="T4" s="201"/>
      <c r="U4" s="201"/>
      <c r="V4" s="201"/>
      <c r="W4" s="201"/>
      <c r="X4" s="201"/>
      <c r="Y4" s="201"/>
      <c r="Z4" s="201"/>
      <c r="AA4" s="201"/>
      <c r="AD4" s="217"/>
      <c r="AE4" s="218"/>
      <c r="AF4" s="218"/>
      <c r="AG4" s="218"/>
      <c r="AH4" s="218"/>
      <c r="AI4" s="218"/>
      <c r="AJ4" s="218"/>
      <c r="AK4" s="218"/>
      <c r="AL4" s="218"/>
      <c r="AM4" s="218"/>
      <c r="AN4" s="218"/>
      <c r="AO4" s="218"/>
      <c r="AP4" s="218"/>
      <c r="AQ4" s="219"/>
    </row>
    <row r="5" spans="1:45" ht="24.95" customHeight="1">
      <c r="B5" s="1073" t="s">
        <v>47</v>
      </c>
      <c r="C5" s="1073"/>
      <c r="D5" s="1073"/>
      <c r="E5" s="1073"/>
      <c r="F5" s="1073"/>
      <c r="G5" s="1073"/>
      <c r="H5" s="1073"/>
      <c r="I5" s="1073"/>
      <c r="J5" s="1073"/>
      <c r="M5" s="1073" t="s">
        <v>47</v>
      </c>
      <c r="N5" s="1073"/>
      <c r="O5" s="1073"/>
      <c r="P5" s="1073"/>
      <c r="Q5" s="1073"/>
      <c r="R5" s="1073"/>
      <c r="S5" s="1073"/>
      <c r="T5" s="1073"/>
      <c r="U5" s="1073"/>
      <c r="V5" s="1073"/>
      <c r="W5" s="1073"/>
      <c r="X5" s="1073"/>
      <c r="Y5" s="1073"/>
      <c r="Z5" s="1073"/>
      <c r="AA5" s="1073"/>
      <c r="AD5" s="1127" t="s">
        <v>4799</v>
      </c>
      <c r="AE5" s="1128"/>
      <c r="AF5" s="1128"/>
      <c r="AG5" s="1128"/>
      <c r="AH5" s="1128"/>
      <c r="AI5" s="218"/>
      <c r="AJ5" s="218"/>
      <c r="AK5" s="218"/>
      <c r="AL5" s="218"/>
      <c r="AM5" s="218"/>
      <c r="AN5" s="218"/>
      <c r="AO5" s="218"/>
      <c r="AP5" s="218"/>
      <c r="AQ5" s="219"/>
    </row>
    <row r="6" spans="1:45" ht="12" customHeight="1">
      <c r="B6" s="202"/>
      <c r="C6" s="202"/>
      <c r="D6" s="202"/>
      <c r="E6" s="202"/>
      <c r="F6" s="202"/>
      <c r="G6" s="202"/>
      <c r="H6" s="202"/>
      <c r="I6" s="202"/>
      <c r="J6" s="202"/>
      <c r="M6" s="202"/>
      <c r="N6" s="202"/>
      <c r="O6" s="202"/>
      <c r="P6" s="202"/>
      <c r="Q6" s="202"/>
      <c r="R6" s="202"/>
      <c r="S6" s="202"/>
      <c r="T6" s="202"/>
      <c r="U6" s="202"/>
      <c r="V6" s="202"/>
      <c r="W6" s="202"/>
      <c r="X6" s="202"/>
      <c r="Y6" s="202"/>
      <c r="Z6" s="202"/>
      <c r="AA6" s="202"/>
      <c r="AD6" s="216"/>
      <c r="AQ6" s="205"/>
    </row>
    <row r="7" spans="1:45" ht="20.100000000000001" customHeight="1">
      <c r="B7" s="1104" t="s">
        <v>4796</v>
      </c>
      <c r="C7" s="512"/>
      <c r="D7" s="1099"/>
      <c r="E7" s="1099"/>
      <c r="F7" s="1099"/>
      <c r="G7" s="1099"/>
      <c r="H7" s="1099"/>
      <c r="I7" s="1099"/>
      <c r="J7" s="511"/>
      <c r="M7" s="1104" t="s">
        <v>4796</v>
      </c>
      <c r="N7" s="1106" t="s">
        <v>4812</v>
      </c>
      <c r="O7" s="1107"/>
      <c r="P7" s="1107"/>
      <c r="Q7" s="1107"/>
      <c r="R7" s="1107"/>
      <c r="S7" s="1107"/>
      <c r="T7" s="1107"/>
      <c r="U7" s="1107"/>
      <c r="V7" s="1108"/>
      <c r="W7" s="1109" t="s">
        <v>8</v>
      </c>
      <c r="X7" s="1110"/>
      <c r="Y7" s="1111"/>
      <c r="Z7" s="1085" t="s">
        <v>4811</v>
      </c>
      <c r="AA7" s="1086"/>
      <c r="AD7" s="216"/>
      <c r="AF7" s="1133" t="s">
        <v>4797</v>
      </c>
      <c r="AG7" s="1133"/>
      <c r="AH7" s="1133"/>
      <c r="AI7" s="1133"/>
      <c r="AJ7" s="1133"/>
      <c r="AK7" s="1133"/>
      <c r="AL7" s="1133"/>
      <c r="AM7" s="1133"/>
      <c r="AN7" s="1133"/>
      <c r="AO7" s="1133"/>
      <c r="AP7" s="1133"/>
      <c r="AQ7" s="1134"/>
    </row>
    <row r="8" spans="1:45" ht="36" customHeight="1">
      <c r="B8" s="1105"/>
      <c r="C8" s="510"/>
      <c r="D8" s="1100"/>
      <c r="E8" s="1100"/>
      <c r="F8" s="1100"/>
      <c r="G8" s="1100"/>
      <c r="H8" s="1100"/>
      <c r="I8" s="1100"/>
      <c r="J8" s="509"/>
      <c r="M8" s="1105"/>
      <c r="N8" s="1089" t="s">
        <v>4810</v>
      </c>
      <c r="O8" s="1090"/>
      <c r="P8" s="1090"/>
      <c r="Q8" s="1090"/>
      <c r="R8" s="1090"/>
      <c r="S8" s="1090"/>
      <c r="T8" s="1090"/>
      <c r="U8" s="1090"/>
      <c r="V8" s="1091"/>
      <c r="W8" s="1112"/>
      <c r="X8" s="1113"/>
      <c r="Y8" s="1114"/>
      <c r="Z8" s="1087"/>
      <c r="AA8" s="1088"/>
      <c r="AD8" s="216"/>
      <c r="AF8" s="1133"/>
      <c r="AG8" s="1133"/>
      <c r="AH8" s="1133"/>
      <c r="AI8" s="1133"/>
      <c r="AJ8" s="1133"/>
      <c r="AK8" s="1133"/>
      <c r="AL8" s="1133"/>
      <c r="AM8" s="1133"/>
      <c r="AN8" s="1133"/>
      <c r="AO8" s="1133"/>
      <c r="AP8" s="1133"/>
      <c r="AQ8" s="1134"/>
    </row>
    <row r="9" spans="1:45" ht="45" customHeight="1">
      <c r="B9" s="199" t="s">
        <v>4794</v>
      </c>
      <c r="C9" s="1092"/>
      <c r="D9" s="1093"/>
      <c r="E9" s="1094"/>
      <c r="F9" s="1101" t="s">
        <v>10</v>
      </c>
      <c r="G9" s="1102"/>
      <c r="H9" s="1103"/>
      <c r="I9" s="1115"/>
      <c r="J9" s="1116"/>
      <c r="M9" s="199" t="s">
        <v>4794</v>
      </c>
      <c r="N9" s="1117" t="s">
        <v>4809</v>
      </c>
      <c r="O9" s="1118"/>
      <c r="P9" s="1118"/>
      <c r="Q9" s="1118"/>
      <c r="R9" s="1118"/>
      <c r="S9" s="1118"/>
      <c r="T9" s="1118"/>
      <c r="U9" s="1118"/>
      <c r="V9" s="1119"/>
      <c r="W9" s="1101" t="s">
        <v>10</v>
      </c>
      <c r="X9" s="1102"/>
      <c r="Y9" s="1103"/>
      <c r="Z9" s="1095" t="s">
        <v>4808</v>
      </c>
      <c r="AA9" s="1096"/>
      <c r="AD9" s="1120" t="s">
        <v>4795</v>
      </c>
      <c r="AE9" s="1007"/>
      <c r="AF9" s="1007"/>
      <c r="AG9" s="1007"/>
      <c r="AH9" s="1007"/>
      <c r="AI9" s="1007"/>
      <c r="AJ9" s="1007"/>
      <c r="AK9" s="1007"/>
      <c r="AM9" s="220" t="s">
        <v>2</v>
      </c>
      <c r="AN9" s="228"/>
      <c r="AO9" s="228"/>
      <c r="AP9" s="228"/>
      <c r="AQ9" s="205"/>
    </row>
    <row r="10" spans="1:45" ht="30" customHeight="1">
      <c r="B10" s="1109" t="s">
        <v>4793</v>
      </c>
      <c r="C10" s="1101" t="s">
        <v>4735</v>
      </c>
      <c r="D10" s="1110"/>
      <c r="E10" s="1101" t="s">
        <v>46</v>
      </c>
      <c r="F10" s="1102"/>
      <c r="G10" s="1102"/>
      <c r="H10" s="1102"/>
      <c r="I10" s="1102"/>
      <c r="J10" s="1103"/>
      <c r="M10" s="1109" t="s">
        <v>4793</v>
      </c>
      <c r="N10" s="1101" t="s">
        <v>4735</v>
      </c>
      <c r="O10" s="1110"/>
      <c r="P10" s="1110"/>
      <c r="Q10" s="1110"/>
      <c r="R10" s="1110"/>
      <c r="S10" s="1110"/>
      <c r="T10" s="1110"/>
      <c r="U10" s="1103"/>
      <c r="V10" s="1101" t="s">
        <v>46</v>
      </c>
      <c r="W10" s="1102"/>
      <c r="X10" s="1102"/>
      <c r="Y10" s="1102"/>
      <c r="Z10" s="1102"/>
      <c r="AA10" s="1103"/>
      <c r="AD10" s="1123"/>
      <c r="AE10" s="1124"/>
      <c r="AF10" s="1124"/>
      <c r="AG10" s="1124"/>
      <c r="AH10" s="1124"/>
      <c r="AI10" s="1124"/>
      <c r="AJ10" s="1124"/>
      <c r="AK10" s="218"/>
      <c r="AL10" s="218"/>
      <c r="AM10" s="220" t="s">
        <v>3</v>
      </c>
      <c r="AN10" s="228"/>
      <c r="AO10" s="228"/>
      <c r="AP10" s="228"/>
      <c r="AQ10" s="205"/>
    </row>
    <row r="11" spans="1:45" ht="23.1" customHeight="1">
      <c r="B11" s="1120"/>
      <c r="C11" s="187" t="s">
        <v>45</v>
      </c>
      <c r="D11" s="513" t="s">
        <v>5012</v>
      </c>
      <c r="E11" s="1075"/>
      <c r="F11" s="1075"/>
      <c r="G11" s="1075"/>
      <c r="H11" s="1075"/>
      <c r="I11" s="1075"/>
      <c r="J11" s="1076"/>
      <c r="M11" s="1120"/>
      <c r="N11" s="187" t="s">
        <v>45</v>
      </c>
      <c r="O11" s="188" t="s">
        <v>4637</v>
      </c>
      <c r="P11" s="226">
        <v>12</v>
      </c>
      <c r="Q11" s="188" t="s">
        <v>34</v>
      </c>
      <c r="R11" s="226">
        <v>4</v>
      </c>
      <c r="S11" s="188" t="s">
        <v>11</v>
      </c>
      <c r="T11" s="226">
        <v>1</v>
      </c>
      <c r="U11" s="189" t="s">
        <v>12</v>
      </c>
      <c r="V11" s="1079" t="s">
        <v>4807</v>
      </c>
      <c r="W11" s="1080"/>
      <c r="X11" s="1080"/>
      <c r="Y11" s="1080"/>
      <c r="Z11" s="1080"/>
      <c r="AA11" s="1081"/>
      <c r="AD11" s="1136" t="s">
        <v>5010</v>
      </c>
      <c r="AE11" s="1136"/>
      <c r="AF11" s="1136"/>
      <c r="AG11" s="1136"/>
      <c r="AH11" s="1136"/>
      <c r="AI11" s="1136"/>
      <c r="AJ11" s="1136"/>
      <c r="AK11" s="218"/>
      <c r="AL11" s="218"/>
      <c r="AM11" s="218"/>
      <c r="AN11" s="218"/>
      <c r="AO11" s="218"/>
      <c r="AP11" s="218"/>
      <c r="AQ11" s="218"/>
    </row>
    <row r="12" spans="1:45" ht="23.1" customHeight="1">
      <c r="B12" s="1120"/>
      <c r="C12" s="190" t="s">
        <v>44</v>
      </c>
      <c r="D12" s="515" t="s">
        <v>5012</v>
      </c>
      <c r="E12" s="1077"/>
      <c r="F12" s="1077"/>
      <c r="G12" s="1077"/>
      <c r="H12" s="1077"/>
      <c r="I12" s="1077"/>
      <c r="J12" s="1078"/>
      <c r="M12" s="1120"/>
      <c r="N12" s="190" t="s">
        <v>44</v>
      </c>
      <c r="O12" s="191" t="s">
        <v>4637</v>
      </c>
      <c r="P12" s="186">
        <v>18</v>
      </c>
      <c r="Q12" s="191" t="s">
        <v>34</v>
      </c>
      <c r="R12" s="186">
        <v>3</v>
      </c>
      <c r="S12" s="191" t="s">
        <v>11</v>
      </c>
      <c r="T12" s="186">
        <v>31</v>
      </c>
      <c r="U12" s="227" t="s">
        <v>12</v>
      </c>
      <c r="V12" s="1082"/>
      <c r="W12" s="1083"/>
      <c r="X12" s="1083"/>
      <c r="Y12" s="1083"/>
      <c r="Z12" s="1083"/>
      <c r="AA12" s="1084"/>
      <c r="AD12" s="1137" t="s">
        <v>4792</v>
      </c>
      <c r="AE12" s="1137"/>
      <c r="AF12" s="1137"/>
      <c r="AG12" s="1137"/>
      <c r="AH12" s="1137"/>
      <c r="AI12" s="1137"/>
      <c r="AJ12" s="1137"/>
      <c r="AK12" s="1137"/>
      <c r="AL12" s="1137"/>
      <c r="AM12" s="391" t="s">
        <v>4791</v>
      </c>
      <c r="AN12" s="1135" t="s">
        <v>4790</v>
      </c>
      <c r="AO12" s="1135"/>
      <c r="AP12" s="1135"/>
      <c r="AQ12" s="221"/>
      <c r="AR12" s="218"/>
    </row>
    <row r="13" spans="1:45" ht="23.1" customHeight="1">
      <c r="B13" s="1120"/>
      <c r="C13" s="187" t="s">
        <v>45</v>
      </c>
      <c r="D13" s="513" t="s">
        <v>5012</v>
      </c>
      <c r="E13" s="1074"/>
      <c r="F13" s="1075"/>
      <c r="G13" s="1075"/>
      <c r="H13" s="1075"/>
      <c r="I13" s="1075"/>
      <c r="J13" s="1076"/>
      <c r="M13" s="1120"/>
      <c r="N13" s="187" t="s">
        <v>45</v>
      </c>
      <c r="O13" s="188" t="s">
        <v>4637</v>
      </c>
      <c r="P13" s="226">
        <v>18</v>
      </c>
      <c r="Q13" s="188" t="s">
        <v>34</v>
      </c>
      <c r="R13" s="226">
        <v>4</v>
      </c>
      <c r="S13" s="188" t="s">
        <v>11</v>
      </c>
      <c r="T13" s="226">
        <v>1</v>
      </c>
      <c r="U13" s="189" t="s">
        <v>12</v>
      </c>
      <c r="V13" s="1079" t="s">
        <v>4806</v>
      </c>
      <c r="W13" s="1080"/>
      <c r="X13" s="1080"/>
      <c r="Y13" s="1080"/>
      <c r="Z13" s="1080"/>
      <c r="AA13" s="1081"/>
      <c r="AD13" s="1138" t="s">
        <v>4789</v>
      </c>
      <c r="AE13" s="1129" t="s">
        <v>4788</v>
      </c>
      <c r="AF13" s="1129"/>
      <c r="AG13" s="1129"/>
      <c r="AH13" s="1129"/>
      <c r="AI13" s="1129"/>
      <c r="AJ13" s="1129"/>
      <c r="AK13" s="1129"/>
      <c r="AL13" s="1129"/>
      <c r="AM13" s="222" t="s">
        <v>4770</v>
      </c>
      <c r="AN13" s="1135"/>
      <c r="AO13" s="1135"/>
      <c r="AP13" s="1135"/>
      <c r="AQ13" s="108"/>
      <c r="AR13" s="221"/>
    </row>
    <row r="14" spans="1:45" ht="23.1" customHeight="1">
      <c r="B14" s="1120"/>
      <c r="C14" s="190" t="s">
        <v>44</v>
      </c>
      <c r="D14" s="515" t="s">
        <v>5012</v>
      </c>
      <c r="E14" s="1077"/>
      <c r="F14" s="1077"/>
      <c r="G14" s="1077"/>
      <c r="H14" s="1077"/>
      <c r="I14" s="1077"/>
      <c r="J14" s="1078"/>
      <c r="M14" s="1120"/>
      <c r="N14" s="190" t="s">
        <v>44</v>
      </c>
      <c r="O14" s="191" t="s">
        <v>4637</v>
      </c>
      <c r="P14" s="186">
        <v>19</v>
      </c>
      <c r="Q14" s="191" t="s">
        <v>34</v>
      </c>
      <c r="R14" s="186">
        <v>1</v>
      </c>
      <c r="S14" s="191" t="s">
        <v>11</v>
      </c>
      <c r="T14" s="186">
        <v>10</v>
      </c>
      <c r="U14" s="227" t="s">
        <v>12</v>
      </c>
      <c r="V14" s="1082"/>
      <c r="W14" s="1083"/>
      <c r="X14" s="1083"/>
      <c r="Y14" s="1083"/>
      <c r="Z14" s="1083"/>
      <c r="AA14" s="1084"/>
      <c r="AD14" s="1138"/>
      <c r="AE14" s="1129" t="s">
        <v>4787</v>
      </c>
      <c r="AF14" s="1129"/>
      <c r="AG14" s="1129"/>
      <c r="AH14" s="1129"/>
      <c r="AI14" s="1129"/>
      <c r="AJ14" s="1129"/>
      <c r="AK14" s="1129"/>
      <c r="AL14" s="1129"/>
      <c r="AM14" s="222" t="s">
        <v>4770</v>
      </c>
      <c r="AN14" s="1135"/>
      <c r="AO14" s="1135"/>
      <c r="AP14" s="1135"/>
      <c r="AQ14" s="108"/>
      <c r="AR14" s="108"/>
      <c r="AS14" s="108"/>
    </row>
    <row r="15" spans="1:45" ht="23.1" customHeight="1">
      <c r="B15" s="1120"/>
      <c r="C15" s="187" t="s">
        <v>45</v>
      </c>
      <c r="D15" s="513" t="s">
        <v>5012</v>
      </c>
      <c r="E15" s="1074"/>
      <c r="F15" s="1075"/>
      <c r="G15" s="1075"/>
      <c r="H15" s="1075"/>
      <c r="I15" s="1075"/>
      <c r="J15" s="1076"/>
      <c r="M15" s="1120"/>
      <c r="N15" s="187" t="s">
        <v>45</v>
      </c>
      <c r="O15" s="188" t="s">
        <v>4637</v>
      </c>
      <c r="P15" s="226">
        <v>19</v>
      </c>
      <c r="Q15" s="188" t="s">
        <v>34</v>
      </c>
      <c r="R15" s="226">
        <v>1</v>
      </c>
      <c r="S15" s="188" t="s">
        <v>11</v>
      </c>
      <c r="T15" s="226">
        <v>11</v>
      </c>
      <c r="U15" s="189" t="s">
        <v>12</v>
      </c>
      <c r="V15" s="1079" t="s">
        <v>4805</v>
      </c>
      <c r="W15" s="1080"/>
      <c r="X15" s="1080"/>
      <c r="Y15" s="1080"/>
      <c r="Z15" s="1080"/>
      <c r="AA15" s="1081"/>
      <c r="AD15" s="1139"/>
      <c r="AE15" s="1129" t="s">
        <v>4786</v>
      </c>
      <c r="AF15" s="1129"/>
      <c r="AG15" s="1129"/>
      <c r="AH15" s="1129"/>
      <c r="AI15" s="1129"/>
      <c r="AJ15" s="1129"/>
      <c r="AK15" s="1129"/>
      <c r="AL15" s="1129"/>
      <c r="AM15" s="222" t="s">
        <v>4770</v>
      </c>
      <c r="AN15" s="1135"/>
      <c r="AO15" s="1135"/>
      <c r="AP15" s="1135"/>
      <c r="AQ15" s="108"/>
      <c r="AR15" s="108"/>
      <c r="AS15" s="108"/>
    </row>
    <row r="16" spans="1:45" ht="23.25" customHeight="1">
      <c r="B16" s="1120"/>
      <c r="C16" s="190" t="s">
        <v>44</v>
      </c>
      <c r="D16" s="515" t="s">
        <v>5012</v>
      </c>
      <c r="E16" s="1077"/>
      <c r="F16" s="1077"/>
      <c r="G16" s="1077"/>
      <c r="H16" s="1077"/>
      <c r="I16" s="1077"/>
      <c r="J16" s="1078"/>
      <c r="M16" s="1120"/>
      <c r="N16" s="190" t="s">
        <v>44</v>
      </c>
      <c r="O16" s="191" t="s">
        <v>4637</v>
      </c>
      <c r="P16" s="186">
        <v>29</v>
      </c>
      <c r="Q16" s="191" t="s">
        <v>34</v>
      </c>
      <c r="R16" s="186">
        <v>1</v>
      </c>
      <c r="S16" s="191" t="s">
        <v>11</v>
      </c>
      <c r="T16" s="186">
        <v>9</v>
      </c>
      <c r="U16" s="227" t="s">
        <v>12</v>
      </c>
      <c r="V16" s="1082"/>
      <c r="W16" s="1083"/>
      <c r="X16" s="1083"/>
      <c r="Y16" s="1083"/>
      <c r="Z16" s="1083"/>
      <c r="AA16" s="1084"/>
      <c r="AD16" s="1130" t="s">
        <v>4785</v>
      </c>
      <c r="AE16" s="1129" t="s">
        <v>4782</v>
      </c>
      <c r="AF16" s="1129"/>
      <c r="AG16" s="1129"/>
      <c r="AH16" s="1129"/>
      <c r="AI16" s="1129"/>
      <c r="AJ16" s="1129"/>
      <c r="AK16" s="1129"/>
      <c r="AL16" s="1129"/>
      <c r="AM16" s="222" t="s">
        <v>4784</v>
      </c>
      <c r="AN16" s="1135"/>
      <c r="AO16" s="1135"/>
      <c r="AP16" s="1135"/>
      <c r="AQ16" s="108"/>
      <c r="AR16" s="108"/>
      <c r="AS16" s="108"/>
    </row>
    <row r="17" spans="2:45" ht="23.1" customHeight="1">
      <c r="B17" s="1120"/>
      <c r="C17" s="187" t="s">
        <v>45</v>
      </c>
      <c r="D17" s="513" t="s">
        <v>5012</v>
      </c>
      <c r="E17" s="1074"/>
      <c r="F17" s="1075"/>
      <c r="G17" s="1075"/>
      <c r="H17" s="1075"/>
      <c r="I17" s="1075"/>
      <c r="J17" s="1076"/>
      <c r="M17" s="1120"/>
      <c r="N17" s="187" t="s">
        <v>45</v>
      </c>
      <c r="O17" s="188" t="s">
        <v>4637</v>
      </c>
      <c r="P17" s="226">
        <v>29</v>
      </c>
      <c r="Q17" s="188" t="s">
        <v>34</v>
      </c>
      <c r="R17" s="226">
        <v>1</v>
      </c>
      <c r="S17" s="188" t="s">
        <v>11</v>
      </c>
      <c r="T17" s="226">
        <v>10</v>
      </c>
      <c r="U17" s="189" t="s">
        <v>12</v>
      </c>
      <c r="V17" s="1079" t="s">
        <v>4804</v>
      </c>
      <c r="W17" s="1080"/>
      <c r="X17" s="1080"/>
      <c r="Y17" s="1080"/>
      <c r="Z17" s="1080"/>
      <c r="AA17" s="1081"/>
      <c r="AD17" s="1131"/>
      <c r="AE17" s="1129" t="s">
        <v>4781</v>
      </c>
      <c r="AF17" s="1129"/>
      <c r="AG17" s="1129"/>
      <c r="AH17" s="1129"/>
      <c r="AI17" s="1129"/>
      <c r="AJ17" s="1129"/>
      <c r="AK17" s="1129"/>
      <c r="AL17" s="1129"/>
      <c r="AM17" s="222" t="s">
        <v>4784</v>
      </c>
      <c r="AN17" s="1135"/>
      <c r="AO17" s="1135"/>
      <c r="AP17" s="1135"/>
      <c r="AQ17" s="108"/>
      <c r="AR17" s="108"/>
      <c r="AS17" s="108"/>
    </row>
    <row r="18" spans="2:45" ht="23.1" customHeight="1">
      <c r="B18" s="1120"/>
      <c r="C18" s="190" t="s">
        <v>44</v>
      </c>
      <c r="D18" s="515" t="s">
        <v>5012</v>
      </c>
      <c r="E18" s="1097"/>
      <c r="F18" s="1077"/>
      <c r="G18" s="1077"/>
      <c r="H18" s="1077"/>
      <c r="I18" s="1077"/>
      <c r="J18" s="1078"/>
      <c r="M18" s="1120"/>
      <c r="N18" s="190" t="s">
        <v>44</v>
      </c>
      <c r="O18" s="191"/>
      <c r="P18" s="186"/>
      <c r="Q18" s="191" t="s">
        <v>34</v>
      </c>
      <c r="R18" s="186"/>
      <c r="S18" s="191" t="s">
        <v>11</v>
      </c>
      <c r="T18" s="186"/>
      <c r="U18" s="227" t="s">
        <v>12</v>
      </c>
      <c r="V18" s="1082"/>
      <c r="W18" s="1083"/>
      <c r="X18" s="1083"/>
      <c r="Y18" s="1083"/>
      <c r="Z18" s="1083"/>
      <c r="AA18" s="1084"/>
      <c r="AD18" s="1131"/>
      <c r="AE18" s="1129" t="s">
        <v>4780</v>
      </c>
      <c r="AF18" s="1129"/>
      <c r="AG18" s="1129"/>
      <c r="AH18" s="1129"/>
      <c r="AI18" s="1129"/>
      <c r="AJ18" s="1129"/>
      <c r="AK18" s="1129"/>
      <c r="AL18" s="1129"/>
      <c r="AM18" s="222" t="s">
        <v>4784</v>
      </c>
      <c r="AN18" s="1135"/>
      <c r="AO18" s="1135"/>
      <c r="AP18" s="1135"/>
      <c r="AQ18" s="108"/>
      <c r="AR18" s="108"/>
      <c r="AS18" s="108"/>
    </row>
    <row r="19" spans="2:45" ht="23.1" customHeight="1">
      <c r="B19" s="1120"/>
      <c r="C19" s="187" t="s">
        <v>45</v>
      </c>
      <c r="D19" s="513" t="s">
        <v>5012</v>
      </c>
      <c r="E19" s="1074"/>
      <c r="F19" s="1075"/>
      <c r="G19" s="1075"/>
      <c r="H19" s="1075"/>
      <c r="I19" s="1075"/>
      <c r="J19" s="1076"/>
      <c r="M19" s="1120"/>
      <c r="N19" s="187" t="s">
        <v>45</v>
      </c>
      <c r="O19" s="188" t="s">
        <v>4637</v>
      </c>
      <c r="P19" s="226">
        <v>29</v>
      </c>
      <c r="Q19" s="188" t="s">
        <v>34</v>
      </c>
      <c r="R19" s="226">
        <v>1</v>
      </c>
      <c r="S19" s="188" t="s">
        <v>11</v>
      </c>
      <c r="T19" s="226">
        <v>10</v>
      </c>
      <c r="U19" s="189" t="s">
        <v>12</v>
      </c>
      <c r="V19" s="1079" t="s">
        <v>4803</v>
      </c>
      <c r="W19" s="1080"/>
      <c r="X19" s="1080"/>
      <c r="Y19" s="1080"/>
      <c r="Z19" s="1080"/>
      <c r="AA19" s="1081"/>
      <c r="AD19" s="1132"/>
      <c r="AE19" s="1129" t="s">
        <v>4779</v>
      </c>
      <c r="AF19" s="1129"/>
      <c r="AG19" s="1129"/>
      <c r="AH19" s="1129"/>
      <c r="AI19" s="1129"/>
      <c r="AJ19" s="1129"/>
      <c r="AK19" s="1129"/>
      <c r="AL19" s="1129"/>
      <c r="AM19" s="222" t="s">
        <v>4770</v>
      </c>
      <c r="AN19" s="1135"/>
      <c r="AO19" s="1135"/>
      <c r="AP19" s="1135"/>
      <c r="AQ19" s="108"/>
      <c r="AR19" s="108"/>
      <c r="AS19" s="108"/>
    </row>
    <row r="20" spans="2:45" ht="23.1" customHeight="1">
      <c r="B20" s="1120"/>
      <c r="C20" s="190" t="s">
        <v>44</v>
      </c>
      <c r="D20" s="515" t="s">
        <v>5012</v>
      </c>
      <c r="E20" s="1097"/>
      <c r="F20" s="1077"/>
      <c r="G20" s="1077"/>
      <c r="H20" s="1077"/>
      <c r="I20" s="1077"/>
      <c r="J20" s="1078"/>
      <c r="M20" s="1120"/>
      <c r="N20" s="190" t="s">
        <v>44</v>
      </c>
      <c r="O20" s="191"/>
      <c r="P20" s="186"/>
      <c r="Q20" s="191" t="s">
        <v>34</v>
      </c>
      <c r="R20" s="186"/>
      <c r="S20" s="191" t="s">
        <v>11</v>
      </c>
      <c r="T20" s="186"/>
      <c r="U20" s="227" t="s">
        <v>12</v>
      </c>
      <c r="V20" s="1082"/>
      <c r="W20" s="1083"/>
      <c r="X20" s="1083"/>
      <c r="Y20" s="1083"/>
      <c r="Z20" s="1083"/>
      <c r="AA20" s="1084"/>
      <c r="AD20" s="1130" t="s">
        <v>4783</v>
      </c>
      <c r="AE20" s="1129" t="s">
        <v>4782</v>
      </c>
      <c r="AF20" s="1129"/>
      <c r="AG20" s="1129"/>
      <c r="AH20" s="1129"/>
      <c r="AI20" s="1129"/>
      <c r="AJ20" s="1129"/>
      <c r="AK20" s="1129"/>
      <c r="AL20" s="1129"/>
      <c r="AM20" s="223" t="s">
        <v>4767</v>
      </c>
      <c r="AN20" s="1135"/>
      <c r="AO20" s="1135"/>
      <c r="AP20" s="1135"/>
      <c r="AQ20" s="108"/>
      <c r="AR20" s="108"/>
      <c r="AS20" s="108"/>
    </row>
    <row r="21" spans="2:45" ht="23.1" customHeight="1">
      <c r="B21" s="1120"/>
      <c r="C21" s="187" t="s">
        <v>45</v>
      </c>
      <c r="D21" s="513" t="s">
        <v>5012</v>
      </c>
      <c r="E21" s="1074"/>
      <c r="F21" s="1075"/>
      <c r="G21" s="1075"/>
      <c r="H21" s="1075"/>
      <c r="I21" s="1075"/>
      <c r="J21" s="1076"/>
      <c r="M21" s="1120"/>
      <c r="N21" s="187" t="s">
        <v>45</v>
      </c>
      <c r="O21" s="188" t="s">
        <v>4637</v>
      </c>
      <c r="P21" s="226">
        <v>29</v>
      </c>
      <c r="Q21" s="188" t="s">
        <v>34</v>
      </c>
      <c r="R21" s="226">
        <v>4</v>
      </c>
      <c r="S21" s="188" t="s">
        <v>11</v>
      </c>
      <c r="T21" s="226">
        <v>20</v>
      </c>
      <c r="U21" s="189" t="s">
        <v>12</v>
      </c>
      <c r="V21" s="1079" t="s">
        <v>4802</v>
      </c>
      <c r="W21" s="1080"/>
      <c r="X21" s="1080"/>
      <c r="Y21" s="1080"/>
      <c r="Z21" s="1080"/>
      <c r="AA21" s="1081"/>
      <c r="AD21" s="1131"/>
      <c r="AE21" s="1129" t="s">
        <v>4781</v>
      </c>
      <c r="AF21" s="1129"/>
      <c r="AG21" s="1129"/>
      <c r="AH21" s="1129"/>
      <c r="AI21" s="1129"/>
      <c r="AJ21" s="1129"/>
      <c r="AK21" s="1129"/>
      <c r="AL21" s="1129"/>
      <c r="AM21" s="223" t="s">
        <v>4767</v>
      </c>
      <c r="AN21" s="1135"/>
      <c r="AO21" s="1135"/>
      <c r="AP21" s="1135"/>
      <c r="AQ21" s="108"/>
      <c r="AR21" s="108"/>
      <c r="AS21" s="108"/>
    </row>
    <row r="22" spans="2:45" ht="23.1" customHeight="1">
      <c r="B22" s="1120"/>
      <c r="C22" s="190" t="s">
        <v>44</v>
      </c>
      <c r="D22" s="515" t="s">
        <v>5012</v>
      </c>
      <c r="E22" s="1097"/>
      <c r="F22" s="1077"/>
      <c r="G22" s="1077"/>
      <c r="H22" s="1077"/>
      <c r="I22" s="1077"/>
      <c r="J22" s="1078"/>
      <c r="M22" s="1120"/>
      <c r="N22" s="190" t="s">
        <v>44</v>
      </c>
      <c r="O22" s="191"/>
      <c r="P22" s="186"/>
      <c r="Q22" s="191" t="s">
        <v>34</v>
      </c>
      <c r="R22" s="186"/>
      <c r="S22" s="191" t="s">
        <v>11</v>
      </c>
      <c r="T22" s="186"/>
      <c r="U22" s="227" t="s">
        <v>12</v>
      </c>
      <c r="V22" s="1082"/>
      <c r="W22" s="1083"/>
      <c r="X22" s="1083"/>
      <c r="Y22" s="1083"/>
      <c r="Z22" s="1083"/>
      <c r="AA22" s="1084"/>
      <c r="AD22" s="1131"/>
      <c r="AE22" s="1129" t="s">
        <v>4780</v>
      </c>
      <c r="AF22" s="1129"/>
      <c r="AG22" s="1129"/>
      <c r="AH22" s="1129"/>
      <c r="AI22" s="1129"/>
      <c r="AJ22" s="1129"/>
      <c r="AK22" s="1129"/>
      <c r="AL22" s="1129"/>
      <c r="AM22" s="223" t="s">
        <v>4767</v>
      </c>
      <c r="AN22" s="1135"/>
      <c r="AO22" s="1135"/>
      <c r="AP22" s="1135"/>
      <c r="AQ22" s="108"/>
      <c r="AR22" s="108"/>
      <c r="AS22" s="108"/>
    </row>
    <row r="23" spans="2:45" ht="23.1" customHeight="1">
      <c r="B23" s="1120"/>
      <c r="C23" s="187" t="s">
        <v>45</v>
      </c>
      <c r="D23" s="513" t="s">
        <v>5012</v>
      </c>
      <c r="E23" s="1074"/>
      <c r="F23" s="1075"/>
      <c r="G23" s="1075"/>
      <c r="H23" s="1075"/>
      <c r="I23" s="1075"/>
      <c r="J23" s="1076"/>
      <c r="M23" s="1120"/>
      <c r="N23" s="187" t="s">
        <v>45</v>
      </c>
      <c r="O23" s="188"/>
      <c r="P23" s="226"/>
      <c r="Q23" s="188" t="s">
        <v>34</v>
      </c>
      <c r="R23" s="226"/>
      <c r="S23" s="188" t="s">
        <v>11</v>
      </c>
      <c r="T23" s="226"/>
      <c r="U23" s="189" t="s">
        <v>12</v>
      </c>
      <c r="V23" s="1079" t="s">
        <v>4801</v>
      </c>
      <c r="W23" s="1080"/>
      <c r="X23" s="1080"/>
      <c r="Y23" s="1080"/>
      <c r="Z23" s="1080"/>
      <c r="AA23" s="1081"/>
      <c r="AD23" s="1132"/>
      <c r="AE23" s="1129" t="s">
        <v>4779</v>
      </c>
      <c r="AF23" s="1129"/>
      <c r="AG23" s="1129"/>
      <c r="AH23" s="1129"/>
      <c r="AI23" s="1129"/>
      <c r="AJ23" s="1129"/>
      <c r="AK23" s="1129"/>
      <c r="AL23" s="1129"/>
      <c r="AM23" s="223" t="s">
        <v>4767</v>
      </c>
      <c r="AN23" s="1135"/>
      <c r="AO23" s="1135"/>
      <c r="AP23" s="1135"/>
      <c r="AQ23" s="108"/>
      <c r="AR23" s="108"/>
      <c r="AS23" s="108"/>
    </row>
    <row r="24" spans="2:45" ht="23.1" customHeight="1">
      <c r="B24" s="1120"/>
      <c r="C24" s="190" t="s">
        <v>44</v>
      </c>
      <c r="D24" s="515" t="s">
        <v>5012</v>
      </c>
      <c r="E24" s="1097"/>
      <c r="F24" s="1077"/>
      <c r="G24" s="1077"/>
      <c r="H24" s="1077"/>
      <c r="I24" s="1077"/>
      <c r="J24" s="1078"/>
      <c r="M24" s="1120"/>
      <c r="N24" s="190" t="s">
        <v>44</v>
      </c>
      <c r="O24" s="191"/>
      <c r="P24" s="186"/>
      <c r="Q24" s="191" t="s">
        <v>34</v>
      </c>
      <c r="R24" s="186"/>
      <c r="S24" s="191" t="s">
        <v>11</v>
      </c>
      <c r="T24" s="186"/>
      <c r="U24" s="227" t="s">
        <v>12</v>
      </c>
      <c r="V24" s="1082"/>
      <c r="W24" s="1083"/>
      <c r="X24" s="1083"/>
      <c r="Y24" s="1083"/>
      <c r="Z24" s="1083"/>
      <c r="AA24" s="1084"/>
      <c r="AD24" s="1130" t="s">
        <v>4778</v>
      </c>
      <c r="AE24" s="1129" t="s">
        <v>4777</v>
      </c>
      <c r="AF24" s="1129"/>
      <c r="AG24" s="1129"/>
      <c r="AH24" s="1129"/>
      <c r="AI24" s="1129"/>
      <c r="AJ24" s="1129"/>
      <c r="AK24" s="1129"/>
      <c r="AL24" s="1129"/>
      <c r="AM24" s="223" t="s">
        <v>4767</v>
      </c>
      <c r="AN24" s="1135"/>
      <c r="AO24" s="1135"/>
      <c r="AP24" s="1135"/>
      <c r="AQ24" s="108"/>
      <c r="AR24" s="108"/>
      <c r="AS24" s="108"/>
    </row>
    <row r="25" spans="2:45" ht="23.1" customHeight="1">
      <c r="B25" s="1120"/>
      <c r="C25" s="187" t="s">
        <v>45</v>
      </c>
      <c r="D25" s="513" t="s">
        <v>5012</v>
      </c>
      <c r="E25" s="1074"/>
      <c r="F25" s="1075"/>
      <c r="G25" s="1075"/>
      <c r="H25" s="1075"/>
      <c r="I25" s="1075"/>
      <c r="J25" s="1076"/>
      <c r="M25" s="1120"/>
      <c r="N25" s="187" t="s">
        <v>45</v>
      </c>
      <c r="O25" s="188"/>
      <c r="P25" s="226"/>
      <c r="Q25" s="188" t="s">
        <v>34</v>
      </c>
      <c r="R25" s="226"/>
      <c r="S25" s="188" t="s">
        <v>11</v>
      </c>
      <c r="T25" s="226"/>
      <c r="U25" s="189" t="s">
        <v>12</v>
      </c>
      <c r="V25" s="1079"/>
      <c r="W25" s="1080"/>
      <c r="X25" s="1080"/>
      <c r="Y25" s="1080"/>
      <c r="Z25" s="1080"/>
      <c r="AA25" s="1081"/>
      <c r="AD25" s="1131"/>
      <c r="AE25" s="1129" t="s">
        <v>4776</v>
      </c>
      <c r="AF25" s="1129"/>
      <c r="AG25" s="1129"/>
      <c r="AH25" s="1129"/>
      <c r="AI25" s="1129"/>
      <c r="AJ25" s="1129"/>
      <c r="AK25" s="1129"/>
      <c r="AL25" s="1129"/>
      <c r="AM25" s="223" t="s">
        <v>4767</v>
      </c>
      <c r="AN25" s="1142" t="s">
        <v>4774</v>
      </c>
      <c r="AO25" s="1142"/>
      <c r="AP25" s="1142"/>
      <c r="AQ25" s="108"/>
      <c r="AR25" s="108"/>
      <c r="AS25" s="108"/>
    </row>
    <row r="26" spans="2:45" ht="23.1" customHeight="1">
      <c r="B26" s="1120"/>
      <c r="C26" s="190" t="s">
        <v>44</v>
      </c>
      <c r="D26" s="515" t="s">
        <v>5012</v>
      </c>
      <c r="E26" s="1097"/>
      <c r="F26" s="1077"/>
      <c r="G26" s="1077"/>
      <c r="H26" s="1077"/>
      <c r="I26" s="1077"/>
      <c r="J26" s="1078"/>
      <c r="M26" s="1120"/>
      <c r="N26" s="190" t="s">
        <v>44</v>
      </c>
      <c r="O26" s="191"/>
      <c r="P26" s="186"/>
      <c r="Q26" s="191" t="s">
        <v>34</v>
      </c>
      <c r="R26" s="186"/>
      <c r="S26" s="191" t="s">
        <v>11</v>
      </c>
      <c r="T26" s="186"/>
      <c r="U26" s="227" t="s">
        <v>12</v>
      </c>
      <c r="V26" s="1082"/>
      <c r="W26" s="1083"/>
      <c r="X26" s="1083"/>
      <c r="Y26" s="1083"/>
      <c r="Z26" s="1083"/>
      <c r="AA26" s="1084"/>
      <c r="AD26" s="1131"/>
      <c r="AE26" s="1129" t="s">
        <v>4775</v>
      </c>
      <c r="AF26" s="1129"/>
      <c r="AG26" s="1129"/>
      <c r="AH26" s="1129"/>
      <c r="AI26" s="1129"/>
      <c r="AJ26" s="1129"/>
      <c r="AK26" s="1129"/>
      <c r="AL26" s="1129"/>
      <c r="AM26" s="223" t="s">
        <v>4767</v>
      </c>
      <c r="AN26" s="1142" t="s">
        <v>4774</v>
      </c>
      <c r="AO26" s="1142"/>
      <c r="AP26" s="1142"/>
      <c r="AQ26" s="108"/>
      <c r="AR26" s="108"/>
      <c r="AS26" s="108"/>
    </row>
    <row r="27" spans="2:45" ht="23.1" customHeight="1">
      <c r="B27" s="1120"/>
      <c r="C27" s="187" t="s">
        <v>45</v>
      </c>
      <c r="D27" s="513" t="s">
        <v>5012</v>
      </c>
      <c r="E27" s="1074"/>
      <c r="F27" s="1075"/>
      <c r="G27" s="1075"/>
      <c r="H27" s="1075"/>
      <c r="I27" s="1075"/>
      <c r="J27" s="1076"/>
      <c r="K27" s="107"/>
      <c r="M27" s="1120"/>
      <c r="N27" s="187" t="s">
        <v>45</v>
      </c>
      <c r="O27" s="188"/>
      <c r="P27" s="226"/>
      <c r="Q27" s="188" t="s">
        <v>34</v>
      </c>
      <c r="R27" s="226"/>
      <c r="S27" s="188" t="s">
        <v>11</v>
      </c>
      <c r="T27" s="226"/>
      <c r="U27" s="189" t="s">
        <v>12</v>
      </c>
      <c r="V27" s="1079"/>
      <c r="W27" s="1080"/>
      <c r="X27" s="1080"/>
      <c r="Y27" s="1080"/>
      <c r="Z27" s="1080"/>
      <c r="AA27" s="1081"/>
      <c r="AB27" s="107"/>
      <c r="AD27" s="1131"/>
      <c r="AE27" s="1140" t="s">
        <v>4773</v>
      </c>
      <c r="AF27" s="1129" t="s">
        <v>4772</v>
      </c>
      <c r="AG27" s="1129"/>
      <c r="AH27" s="1129"/>
      <c r="AI27" s="1129"/>
      <c r="AJ27" s="1129"/>
      <c r="AK27" s="1129"/>
      <c r="AL27" s="1129"/>
      <c r="AM27" s="222" t="s">
        <v>4770</v>
      </c>
      <c r="AN27" s="1135"/>
      <c r="AO27" s="1135"/>
      <c r="AP27" s="1135"/>
      <c r="AQ27" s="108"/>
      <c r="AR27" s="108"/>
      <c r="AS27" s="108"/>
    </row>
    <row r="28" spans="2:45" ht="23.1" customHeight="1">
      <c r="B28" s="1120"/>
      <c r="C28" s="190" t="s">
        <v>44</v>
      </c>
      <c r="D28" s="515" t="s">
        <v>5012</v>
      </c>
      <c r="E28" s="1097"/>
      <c r="F28" s="1077"/>
      <c r="G28" s="1077"/>
      <c r="H28" s="1077"/>
      <c r="I28" s="1077"/>
      <c r="J28" s="1078"/>
      <c r="M28" s="1120"/>
      <c r="N28" s="190" t="s">
        <v>44</v>
      </c>
      <c r="O28" s="191"/>
      <c r="P28" s="186"/>
      <c r="Q28" s="191" t="s">
        <v>34</v>
      </c>
      <c r="R28" s="186"/>
      <c r="S28" s="191" t="s">
        <v>11</v>
      </c>
      <c r="T28" s="186"/>
      <c r="U28" s="227" t="s">
        <v>12</v>
      </c>
      <c r="V28" s="1082"/>
      <c r="W28" s="1083"/>
      <c r="X28" s="1083"/>
      <c r="Y28" s="1083"/>
      <c r="Z28" s="1083"/>
      <c r="AA28" s="1084"/>
      <c r="AD28" s="1131"/>
      <c r="AE28" s="1141"/>
      <c r="AF28" s="1129" t="s">
        <v>4771</v>
      </c>
      <c r="AG28" s="1129"/>
      <c r="AH28" s="1129"/>
      <c r="AI28" s="1129"/>
      <c r="AJ28" s="1129"/>
      <c r="AK28" s="1129"/>
      <c r="AL28" s="1129"/>
      <c r="AM28" s="222" t="s">
        <v>4770</v>
      </c>
      <c r="AN28" s="1135" t="s">
        <v>4769</v>
      </c>
      <c r="AO28" s="1135"/>
      <c r="AP28" s="1135"/>
      <c r="AQ28" s="108"/>
      <c r="AR28" s="108"/>
      <c r="AS28" s="108"/>
    </row>
    <row r="29" spans="2:45" ht="23.1" customHeight="1">
      <c r="B29" s="1120"/>
      <c r="C29" s="187" t="s">
        <v>45</v>
      </c>
      <c r="D29" s="513" t="s">
        <v>5012</v>
      </c>
      <c r="E29" s="1074"/>
      <c r="F29" s="1075"/>
      <c r="G29" s="1075"/>
      <c r="H29" s="1075"/>
      <c r="I29" s="1075"/>
      <c r="J29" s="1076"/>
      <c r="M29" s="1120"/>
      <c r="N29" s="187" t="s">
        <v>45</v>
      </c>
      <c r="O29" s="188"/>
      <c r="P29" s="226"/>
      <c r="Q29" s="188" t="s">
        <v>34</v>
      </c>
      <c r="R29" s="226"/>
      <c r="S29" s="188" t="s">
        <v>11</v>
      </c>
      <c r="T29" s="226"/>
      <c r="U29" s="189" t="s">
        <v>12</v>
      </c>
      <c r="V29" s="1079"/>
      <c r="W29" s="1080"/>
      <c r="X29" s="1080"/>
      <c r="Y29" s="1080"/>
      <c r="Z29" s="1080"/>
      <c r="AA29" s="1081"/>
      <c r="AD29" s="1132"/>
      <c r="AE29" s="1141"/>
      <c r="AF29" s="1129" t="s">
        <v>4768</v>
      </c>
      <c r="AG29" s="1129"/>
      <c r="AH29" s="1129"/>
      <c r="AI29" s="1129"/>
      <c r="AJ29" s="1129"/>
      <c r="AK29" s="1129"/>
      <c r="AL29" s="1129"/>
      <c r="AM29" s="223" t="s">
        <v>4767</v>
      </c>
      <c r="AN29" s="1135"/>
      <c r="AO29" s="1135"/>
      <c r="AP29" s="1135"/>
      <c r="AQ29" s="108"/>
      <c r="AR29" s="108"/>
      <c r="AS29" s="108"/>
    </row>
    <row r="30" spans="2:45" ht="23.1" customHeight="1">
      <c r="B30" s="1120"/>
      <c r="C30" s="190" t="s">
        <v>44</v>
      </c>
      <c r="D30" s="515" t="s">
        <v>5012</v>
      </c>
      <c r="E30" s="1097"/>
      <c r="F30" s="1077"/>
      <c r="G30" s="1077"/>
      <c r="H30" s="1077"/>
      <c r="I30" s="1077"/>
      <c r="J30" s="1078"/>
      <c r="M30" s="1120"/>
      <c r="N30" s="190" t="s">
        <v>44</v>
      </c>
      <c r="O30" s="191"/>
      <c r="P30" s="186"/>
      <c r="Q30" s="191" t="s">
        <v>34</v>
      </c>
      <c r="R30" s="186"/>
      <c r="S30" s="191" t="s">
        <v>11</v>
      </c>
      <c r="T30" s="186"/>
      <c r="U30" s="227" t="s">
        <v>12</v>
      </c>
      <c r="V30" s="1082"/>
      <c r="W30" s="1083"/>
      <c r="X30" s="1083"/>
      <c r="Y30" s="1083"/>
      <c r="Z30" s="1083"/>
      <c r="AA30" s="1084"/>
      <c r="AD30" s="1144" t="s">
        <v>4766</v>
      </c>
      <c r="AE30" s="1144"/>
      <c r="AF30" s="1144"/>
      <c r="AG30" s="1144"/>
      <c r="AH30" s="1144"/>
      <c r="AI30" s="1144"/>
      <c r="AJ30" s="1144"/>
      <c r="AK30" s="1144"/>
      <c r="AL30" s="1144"/>
      <c r="AM30" s="1144"/>
      <c r="AN30" s="1144"/>
      <c r="AO30" s="1144"/>
      <c r="AP30" s="1144"/>
      <c r="AQ30" s="1144"/>
      <c r="AR30" s="108"/>
      <c r="AS30" s="108"/>
    </row>
    <row r="31" spans="2:45" ht="23.1" customHeight="1">
      <c r="B31" s="1120"/>
      <c r="C31" s="187" t="s">
        <v>45</v>
      </c>
      <c r="D31" s="513" t="s">
        <v>5012</v>
      </c>
      <c r="E31" s="1074"/>
      <c r="F31" s="1075"/>
      <c r="G31" s="1075"/>
      <c r="H31" s="1075"/>
      <c r="I31" s="1075"/>
      <c r="J31" s="1076"/>
      <c r="M31" s="1120"/>
      <c r="N31" s="187" t="s">
        <v>45</v>
      </c>
      <c r="O31" s="188"/>
      <c r="P31" s="226"/>
      <c r="Q31" s="188" t="s">
        <v>34</v>
      </c>
      <c r="R31" s="226"/>
      <c r="S31" s="188" t="s">
        <v>11</v>
      </c>
      <c r="T31" s="226"/>
      <c r="U31" s="189" t="s">
        <v>12</v>
      </c>
      <c r="V31" s="1079"/>
      <c r="W31" s="1080"/>
      <c r="X31" s="1080"/>
      <c r="Y31" s="1080"/>
      <c r="Z31" s="1080"/>
      <c r="AA31" s="1081"/>
      <c r="AD31" s="1144"/>
      <c r="AE31" s="1144"/>
      <c r="AF31" s="1144"/>
      <c r="AG31" s="1144"/>
      <c r="AH31" s="1144"/>
      <c r="AI31" s="1144"/>
      <c r="AJ31" s="1144"/>
      <c r="AK31" s="1144"/>
      <c r="AL31" s="1144"/>
      <c r="AM31" s="1144"/>
      <c r="AN31" s="1144"/>
      <c r="AO31" s="1144"/>
      <c r="AP31" s="1144"/>
      <c r="AQ31" s="1144"/>
      <c r="AR31" s="221"/>
      <c r="AS31" s="108"/>
    </row>
    <row r="32" spans="2:45" ht="23.1" customHeight="1">
      <c r="B32" s="1120"/>
      <c r="C32" s="190" t="s">
        <v>44</v>
      </c>
      <c r="D32" s="515" t="s">
        <v>5012</v>
      </c>
      <c r="E32" s="1097"/>
      <c r="F32" s="1077"/>
      <c r="G32" s="1077"/>
      <c r="H32" s="1077"/>
      <c r="I32" s="1077"/>
      <c r="J32" s="1078"/>
      <c r="M32" s="1120"/>
      <c r="N32" s="190" t="s">
        <v>44</v>
      </c>
      <c r="O32" s="191"/>
      <c r="P32" s="186"/>
      <c r="Q32" s="191" t="s">
        <v>34</v>
      </c>
      <c r="R32" s="186"/>
      <c r="S32" s="191" t="s">
        <v>11</v>
      </c>
      <c r="T32" s="186"/>
      <c r="U32" s="227" t="s">
        <v>12</v>
      </c>
      <c r="V32" s="1082"/>
      <c r="W32" s="1083"/>
      <c r="X32" s="1083"/>
      <c r="Y32" s="1083"/>
      <c r="Z32" s="1083"/>
      <c r="AA32" s="1084"/>
      <c r="AD32" s="224" t="s">
        <v>4765</v>
      </c>
      <c r="AE32" s="1144" t="s">
        <v>4764</v>
      </c>
      <c r="AF32" s="1144"/>
      <c r="AG32" s="1144"/>
      <c r="AH32" s="1144"/>
      <c r="AI32" s="1144"/>
      <c r="AJ32" s="1144"/>
      <c r="AK32" s="1144"/>
      <c r="AL32" s="1144"/>
      <c r="AM32" s="1144"/>
      <c r="AN32" s="1144"/>
      <c r="AO32" s="1144"/>
      <c r="AP32" s="1144"/>
      <c r="AQ32" s="1144"/>
      <c r="AR32" s="221"/>
      <c r="AS32" s="108"/>
    </row>
    <row r="33" spans="1:45" ht="23.1" customHeight="1">
      <c r="B33" s="1120"/>
      <c r="C33" s="187" t="s">
        <v>45</v>
      </c>
      <c r="D33" s="513" t="s">
        <v>5012</v>
      </c>
      <c r="E33" s="1074"/>
      <c r="F33" s="1075"/>
      <c r="G33" s="1075"/>
      <c r="H33" s="1075"/>
      <c r="I33" s="1075"/>
      <c r="J33" s="1076"/>
      <c r="M33" s="1120"/>
      <c r="N33" s="187" t="s">
        <v>45</v>
      </c>
      <c r="O33" s="188"/>
      <c r="P33" s="226"/>
      <c r="Q33" s="188" t="s">
        <v>34</v>
      </c>
      <c r="R33" s="226"/>
      <c r="S33" s="188" t="s">
        <v>11</v>
      </c>
      <c r="T33" s="226"/>
      <c r="U33" s="189" t="s">
        <v>12</v>
      </c>
      <c r="V33" s="1079"/>
      <c r="W33" s="1080"/>
      <c r="X33" s="1080"/>
      <c r="Y33" s="1080"/>
      <c r="Z33" s="1080"/>
      <c r="AA33" s="1081"/>
      <c r="AD33" s="108"/>
      <c r="AE33" s="1144"/>
      <c r="AF33" s="1144"/>
      <c r="AG33" s="1144"/>
      <c r="AH33" s="1144"/>
      <c r="AI33" s="1144"/>
      <c r="AJ33" s="1144"/>
      <c r="AK33" s="1144"/>
      <c r="AL33" s="1144"/>
      <c r="AM33" s="1144"/>
      <c r="AN33" s="1144"/>
      <c r="AO33" s="1144"/>
      <c r="AP33" s="1144"/>
      <c r="AQ33" s="1144"/>
      <c r="AR33" s="108"/>
      <c r="AS33" s="108"/>
    </row>
    <row r="34" spans="1:45" ht="23.1" customHeight="1">
      <c r="B34" s="1112"/>
      <c r="C34" s="190" t="s">
        <v>44</v>
      </c>
      <c r="D34" s="514" t="s">
        <v>5012</v>
      </c>
      <c r="E34" s="1097"/>
      <c r="F34" s="1077"/>
      <c r="G34" s="1077"/>
      <c r="H34" s="1077"/>
      <c r="I34" s="1077"/>
      <c r="J34" s="1078"/>
      <c r="M34" s="1112"/>
      <c r="N34" s="190" t="s">
        <v>44</v>
      </c>
      <c r="O34" s="191"/>
      <c r="P34" s="186"/>
      <c r="Q34" s="191" t="s">
        <v>34</v>
      </c>
      <c r="R34" s="186"/>
      <c r="S34" s="191" t="s">
        <v>11</v>
      </c>
      <c r="T34" s="186"/>
      <c r="U34" s="227" t="s">
        <v>12</v>
      </c>
      <c r="V34" s="1082"/>
      <c r="W34" s="1083"/>
      <c r="X34" s="1083"/>
      <c r="Y34" s="1083"/>
      <c r="Z34" s="1083"/>
      <c r="AA34" s="1084"/>
      <c r="AD34" s="224" t="s">
        <v>4763</v>
      </c>
      <c r="AE34" s="1144" t="s">
        <v>4762</v>
      </c>
      <c r="AF34" s="1144"/>
      <c r="AG34" s="1144"/>
      <c r="AH34" s="1144"/>
      <c r="AI34" s="1144"/>
      <c r="AJ34" s="1144"/>
      <c r="AK34" s="1144"/>
      <c r="AL34" s="1144"/>
      <c r="AM34" s="1144"/>
      <c r="AN34" s="1144"/>
      <c r="AO34" s="1144"/>
      <c r="AP34" s="1144"/>
      <c r="AQ34" s="1144"/>
      <c r="AR34" s="108"/>
      <c r="AS34" s="108"/>
    </row>
    <row r="35" spans="1:45" ht="12" customHeight="1">
      <c r="B35" s="201"/>
      <c r="C35" s="192"/>
      <c r="D35" s="200"/>
      <c r="E35" s="194"/>
      <c r="F35" s="194"/>
      <c r="G35" s="194"/>
      <c r="H35" s="194"/>
      <c r="I35" s="194"/>
      <c r="J35" s="194"/>
      <c r="M35" s="201"/>
      <c r="N35" s="192"/>
      <c r="O35" s="200"/>
      <c r="P35" s="200"/>
      <c r="Q35" s="200"/>
      <c r="R35" s="200"/>
      <c r="S35" s="200"/>
      <c r="T35" s="200"/>
      <c r="U35" s="193"/>
      <c r="V35" s="194"/>
      <c r="W35" s="194"/>
      <c r="X35" s="194"/>
      <c r="Y35" s="194"/>
      <c r="Z35" s="194"/>
      <c r="AA35" s="194"/>
      <c r="AD35" s="108"/>
      <c r="AE35" s="1144"/>
      <c r="AF35" s="1144"/>
      <c r="AG35" s="1144"/>
      <c r="AH35" s="1144"/>
      <c r="AI35" s="1144"/>
      <c r="AJ35" s="1144"/>
      <c r="AK35" s="1144"/>
      <c r="AL35" s="1144"/>
      <c r="AM35" s="1144"/>
      <c r="AN35" s="1144"/>
      <c r="AO35" s="1144"/>
      <c r="AP35" s="1144"/>
      <c r="AQ35" s="1144"/>
      <c r="AR35" s="108"/>
      <c r="AS35" s="108"/>
    </row>
    <row r="36" spans="1:45" ht="20.100000000000001" customHeight="1">
      <c r="B36" s="1098" t="s">
        <v>43</v>
      </c>
      <c r="C36" s="1098"/>
      <c r="D36" s="1098"/>
      <c r="E36" s="107"/>
      <c r="F36" s="107"/>
      <c r="G36" s="107"/>
      <c r="H36" s="107"/>
      <c r="I36" s="107"/>
      <c r="J36" s="107"/>
      <c r="M36" s="1098" t="s">
        <v>43</v>
      </c>
      <c r="N36" s="1098"/>
      <c r="O36" s="1098"/>
      <c r="P36" s="1098"/>
      <c r="Q36" s="1098"/>
      <c r="R36" s="1098"/>
      <c r="S36" s="107"/>
      <c r="T36" s="107"/>
      <c r="U36" s="107"/>
      <c r="V36" s="107"/>
      <c r="W36" s="107"/>
      <c r="X36" s="107"/>
      <c r="Y36" s="107"/>
      <c r="Z36" s="107"/>
      <c r="AA36" s="107"/>
      <c r="AE36" s="1144"/>
      <c r="AF36" s="1144"/>
      <c r="AG36" s="1144"/>
      <c r="AH36" s="1144"/>
      <c r="AI36" s="1144"/>
      <c r="AJ36" s="1144"/>
      <c r="AK36" s="1144"/>
      <c r="AL36" s="1144"/>
      <c r="AM36" s="1144"/>
      <c r="AN36" s="1144"/>
      <c r="AO36" s="1144"/>
      <c r="AP36" s="1144"/>
      <c r="AQ36" s="1144"/>
      <c r="AR36" s="108"/>
      <c r="AS36" s="108"/>
    </row>
    <row r="37" spans="1:45" ht="24" customHeight="1">
      <c r="C37" s="1121" t="s">
        <v>4905</v>
      </c>
      <c r="D37" s="1121"/>
      <c r="E37" s="107"/>
      <c r="F37" s="107"/>
      <c r="G37" s="107"/>
      <c r="H37" s="107"/>
      <c r="I37" s="107"/>
      <c r="J37" s="107"/>
      <c r="M37" s="1007" t="s">
        <v>5009</v>
      </c>
      <c r="N37" s="1007"/>
      <c r="O37" s="1007"/>
      <c r="P37" s="1007"/>
      <c r="Q37" s="1007"/>
      <c r="R37" s="1007"/>
      <c r="S37" s="1007"/>
      <c r="T37" s="1007"/>
      <c r="U37" s="107"/>
      <c r="V37" s="107"/>
      <c r="W37" s="107"/>
      <c r="X37" s="107"/>
      <c r="Y37" s="107"/>
      <c r="Z37" s="107"/>
      <c r="AA37" s="107"/>
      <c r="AD37" s="225" t="s">
        <v>4761</v>
      </c>
      <c r="AE37" s="1124" t="s">
        <v>4760</v>
      </c>
      <c r="AF37" s="1124"/>
      <c r="AG37" s="1124"/>
      <c r="AH37" s="1124"/>
      <c r="AI37" s="1124"/>
      <c r="AJ37" s="1124"/>
      <c r="AK37" s="1124"/>
      <c r="AL37" s="1124"/>
      <c r="AM37" s="1124"/>
      <c r="AN37" s="1124"/>
      <c r="AO37" s="1124"/>
      <c r="AP37" s="1124"/>
      <c r="AQ37" s="1124"/>
      <c r="AR37" s="108"/>
      <c r="AS37" s="108"/>
    </row>
    <row r="38" spans="1:45" ht="36" customHeight="1">
      <c r="C38" s="107"/>
      <c r="D38" s="107"/>
      <c r="E38" s="193" t="s">
        <v>42</v>
      </c>
      <c r="F38" s="445"/>
      <c r="G38" s="1122"/>
      <c r="H38" s="1122"/>
      <c r="I38" s="1122"/>
      <c r="J38" s="201"/>
      <c r="N38" s="107"/>
      <c r="O38" s="107"/>
      <c r="P38" s="107"/>
      <c r="Q38" s="107"/>
      <c r="R38" s="107"/>
      <c r="S38" s="107"/>
      <c r="T38" s="107"/>
      <c r="U38" s="107"/>
      <c r="V38" s="193" t="s">
        <v>42</v>
      </c>
      <c r="W38" s="107"/>
      <c r="X38" s="1125" t="s">
        <v>4810</v>
      </c>
      <c r="Y38" s="1007"/>
      <c r="Z38" s="1007"/>
      <c r="AA38" s="201"/>
      <c r="AD38" s="224" t="s">
        <v>4759</v>
      </c>
      <c r="AE38" s="1124" t="s">
        <v>4758</v>
      </c>
      <c r="AF38" s="1124"/>
      <c r="AG38" s="1124"/>
      <c r="AH38" s="1124"/>
      <c r="AI38" s="1124"/>
      <c r="AJ38" s="1124"/>
      <c r="AK38" s="1124"/>
      <c r="AL38" s="1124"/>
      <c r="AM38" s="1124"/>
      <c r="AN38" s="1124"/>
      <c r="AO38" s="1124"/>
      <c r="AP38" s="1124"/>
      <c r="AQ38" s="1124"/>
      <c r="AS38" s="108"/>
    </row>
    <row r="39" spans="1:45" ht="33.75" customHeight="1">
      <c r="AD39" s="1153" t="s">
        <v>4757</v>
      </c>
      <c r="AE39" s="1153"/>
      <c r="AF39" s="1153"/>
      <c r="AG39" s="1153"/>
      <c r="AH39" s="1153"/>
      <c r="AI39" s="1153"/>
      <c r="AJ39" s="1153"/>
      <c r="AK39" s="1153"/>
      <c r="AL39" s="1153"/>
      <c r="AM39" s="1153"/>
      <c r="AN39" s="1153"/>
      <c r="AO39" s="1153"/>
      <c r="AP39" s="1153"/>
      <c r="AQ39" s="1153"/>
    </row>
    <row r="40" spans="1:45" ht="30" customHeight="1">
      <c r="AD40" s="218"/>
      <c r="AE40" s="218"/>
      <c r="AF40" s="218"/>
      <c r="AG40" s="218"/>
      <c r="AH40" s="218"/>
      <c r="AI40" s="218"/>
      <c r="AJ40" s="218"/>
      <c r="AK40" s="218"/>
      <c r="AL40" s="218"/>
      <c r="AM40" s="218"/>
      <c r="AN40" s="218"/>
      <c r="AO40" s="218"/>
      <c r="AP40" s="218"/>
      <c r="AQ40" s="218"/>
    </row>
    <row r="41" spans="1:45" ht="12" customHeight="1">
      <c r="A41" s="1009"/>
      <c r="B41" s="1009"/>
      <c r="C41" s="1009"/>
      <c r="D41" s="1009"/>
      <c r="E41" s="1009"/>
      <c r="F41" s="1009"/>
      <c r="G41" s="1009"/>
      <c r="H41" s="1009"/>
      <c r="I41" s="1009"/>
      <c r="J41" s="1009"/>
      <c r="K41" s="1009"/>
    </row>
    <row r="42" spans="1:45" ht="24.75" customHeight="1">
      <c r="B42" s="1007"/>
      <c r="C42" s="1007"/>
      <c r="D42" s="1007"/>
      <c r="E42" s="1007"/>
      <c r="F42" s="1007"/>
      <c r="G42" s="1007"/>
      <c r="H42" s="1007"/>
      <c r="I42" s="1007"/>
      <c r="J42" s="1007"/>
    </row>
    <row r="43" spans="1:45" ht="12" customHeight="1">
      <c r="B43" s="201"/>
      <c r="C43" s="201"/>
      <c r="D43" s="201"/>
      <c r="E43" s="201"/>
      <c r="F43" s="201"/>
      <c r="G43" s="201"/>
      <c r="H43" s="201"/>
      <c r="I43" s="201"/>
      <c r="J43" s="201"/>
    </row>
    <row r="44" spans="1:45" ht="24.75" customHeight="1">
      <c r="B44" s="1073"/>
      <c r="C44" s="1073"/>
      <c r="D44" s="1073"/>
      <c r="E44" s="1073"/>
      <c r="F44" s="1073"/>
      <c r="G44" s="1073"/>
      <c r="H44" s="1073"/>
      <c r="I44" s="1073"/>
      <c r="J44" s="1073"/>
    </row>
    <row r="45" spans="1:45" ht="12" customHeight="1">
      <c r="B45" s="202"/>
      <c r="C45" s="202"/>
      <c r="D45" s="202"/>
      <c r="E45" s="202"/>
      <c r="F45" s="202"/>
      <c r="G45" s="202"/>
      <c r="H45" s="202"/>
      <c r="I45" s="202"/>
      <c r="J45" s="202"/>
    </row>
    <row r="46" spans="1:45" ht="20.100000000000001" customHeight="1">
      <c r="B46" s="1007"/>
      <c r="C46" s="1149"/>
      <c r="D46" s="1149"/>
      <c r="E46" s="1149"/>
      <c r="F46" s="1149"/>
      <c r="G46" s="1149"/>
      <c r="H46" s="1149"/>
      <c r="I46" s="1149"/>
      <c r="J46" s="1149"/>
    </row>
    <row r="47" spans="1:45" ht="20.100000000000001" customHeight="1">
      <c r="B47" s="1007"/>
      <c r="C47" s="1149"/>
      <c r="D47" s="1149"/>
      <c r="E47" s="1149"/>
      <c r="F47" s="1149"/>
      <c r="G47" s="1149"/>
      <c r="H47" s="1149"/>
      <c r="I47" s="1149"/>
      <c r="J47" s="1149"/>
    </row>
    <row r="48" spans="1:45" ht="20.100000000000001" customHeight="1">
      <c r="B48" s="1007"/>
      <c r="E48" s="193"/>
      <c r="F48" s="1149"/>
      <c r="G48" s="1149"/>
      <c r="H48" s="1149"/>
      <c r="I48" s="1149"/>
      <c r="J48" s="1149"/>
    </row>
    <row r="49" spans="2:29" ht="15" customHeight="1">
      <c r="B49" s="1151"/>
      <c r="C49" s="1148"/>
      <c r="D49" s="1148"/>
      <c r="E49" s="1148"/>
      <c r="F49" s="1007"/>
      <c r="G49" s="1007"/>
      <c r="H49" s="1007"/>
      <c r="I49" s="1150"/>
      <c r="J49" s="1147"/>
    </row>
    <row r="50" spans="2:29" ht="24.75" customHeight="1">
      <c r="B50" s="1151"/>
      <c r="C50" s="1152"/>
      <c r="D50" s="1152"/>
      <c r="E50" s="1152"/>
      <c r="F50" s="1007"/>
      <c r="G50" s="1007"/>
      <c r="H50" s="1007"/>
      <c r="I50" s="1147"/>
      <c r="J50" s="1147"/>
    </row>
    <row r="51" spans="2:29" ht="39.75" customHeight="1">
      <c r="B51" s="201"/>
      <c r="C51" s="1146"/>
      <c r="D51" s="1147"/>
      <c r="E51" s="1147"/>
      <c r="F51" s="1007"/>
      <c r="G51" s="1007"/>
      <c r="H51" s="1007"/>
      <c r="I51" s="1147"/>
      <c r="J51" s="1147"/>
    </row>
    <row r="52" spans="2:29" ht="30" customHeight="1">
      <c r="B52" s="1007"/>
      <c r="C52" s="1007"/>
      <c r="D52" s="1007"/>
      <c r="E52" s="1007"/>
      <c r="F52" s="1007"/>
      <c r="G52" s="1007"/>
      <c r="H52" s="1007"/>
      <c r="I52" s="1007"/>
      <c r="J52" s="1007"/>
    </row>
    <row r="53" spans="2:29" ht="20.100000000000001" customHeight="1">
      <c r="B53" s="1007"/>
      <c r="C53" s="192"/>
      <c r="D53" s="508"/>
      <c r="E53" s="1145"/>
      <c r="F53" s="1145"/>
      <c r="G53" s="1145"/>
      <c r="H53" s="1145"/>
      <c r="I53" s="1145"/>
      <c r="J53" s="1145"/>
      <c r="AC53" s="108"/>
    </row>
    <row r="54" spans="2:29" ht="20.100000000000001" customHeight="1">
      <c r="B54" s="1007"/>
      <c r="C54" s="192"/>
      <c r="D54" s="508"/>
      <c r="E54" s="1145"/>
      <c r="F54" s="1145"/>
      <c r="G54" s="1145"/>
      <c r="H54" s="1145"/>
      <c r="I54" s="1145"/>
      <c r="J54" s="1145"/>
      <c r="AC54" s="108"/>
    </row>
    <row r="55" spans="2:29" ht="20.100000000000001" customHeight="1">
      <c r="B55" s="1007"/>
      <c r="C55" s="192"/>
      <c r="D55" s="508"/>
      <c r="E55" s="1145"/>
      <c r="F55" s="1145"/>
      <c r="G55" s="1145"/>
      <c r="H55" s="1145"/>
      <c r="I55" s="1145"/>
      <c r="J55" s="1145"/>
      <c r="AC55" s="108"/>
    </row>
    <row r="56" spans="2:29" ht="20.100000000000001" customHeight="1">
      <c r="B56" s="1007"/>
      <c r="C56" s="192"/>
      <c r="D56" s="508"/>
      <c r="E56" s="1145"/>
      <c r="F56" s="1145"/>
      <c r="G56" s="1145"/>
      <c r="H56" s="1145"/>
      <c r="I56" s="1145"/>
      <c r="J56" s="1145"/>
      <c r="AC56" s="108"/>
    </row>
    <row r="57" spans="2:29" ht="20.100000000000001" customHeight="1">
      <c r="B57" s="1007"/>
      <c r="C57" s="192"/>
      <c r="D57" s="508"/>
      <c r="E57" s="1145"/>
      <c r="F57" s="1145"/>
      <c r="G57" s="1145"/>
      <c r="H57" s="1145"/>
      <c r="I57" s="1145"/>
      <c r="J57" s="1145"/>
      <c r="AC57" s="108"/>
    </row>
    <row r="58" spans="2:29" ht="20.100000000000001" customHeight="1">
      <c r="B58" s="1007"/>
      <c r="C58" s="192"/>
      <c r="D58" s="508"/>
      <c r="E58" s="1145"/>
      <c r="F58" s="1145"/>
      <c r="G58" s="1145"/>
      <c r="H58" s="1145"/>
      <c r="I58" s="1145"/>
      <c r="J58" s="1145"/>
      <c r="AC58" s="108"/>
    </row>
    <row r="59" spans="2:29" ht="20.100000000000001" customHeight="1">
      <c r="B59" s="1007"/>
      <c r="C59" s="192"/>
      <c r="D59" s="508"/>
      <c r="E59" s="1145"/>
      <c r="F59" s="1145"/>
      <c r="G59" s="1145"/>
      <c r="H59" s="1145"/>
      <c r="I59" s="1145"/>
      <c r="J59" s="1145"/>
      <c r="AC59" s="108"/>
    </row>
    <row r="60" spans="2:29" ht="20.100000000000001" customHeight="1">
      <c r="B60" s="1007"/>
      <c r="C60" s="192"/>
      <c r="D60" s="508"/>
      <c r="E60" s="1145"/>
      <c r="F60" s="1145"/>
      <c r="G60" s="1145"/>
      <c r="H60" s="1145"/>
      <c r="I60" s="1145"/>
      <c r="J60" s="1145"/>
      <c r="AC60" s="108"/>
    </row>
    <row r="61" spans="2:29" ht="20.100000000000001" customHeight="1">
      <c r="B61" s="1007"/>
      <c r="C61" s="192"/>
      <c r="D61" s="508"/>
      <c r="E61" s="1145"/>
      <c r="F61" s="1145"/>
      <c r="G61" s="1145"/>
      <c r="H61" s="1145"/>
      <c r="I61" s="1145"/>
      <c r="J61" s="1145"/>
      <c r="AC61" s="108"/>
    </row>
    <row r="62" spans="2:29" ht="20.100000000000001" customHeight="1">
      <c r="B62" s="1007"/>
      <c r="C62" s="192"/>
      <c r="D62" s="508"/>
      <c r="E62" s="1145"/>
      <c r="F62" s="1145"/>
      <c r="G62" s="1145"/>
      <c r="H62" s="1145"/>
      <c r="I62" s="1145"/>
      <c r="J62" s="1145"/>
      <c r="AC62" s="108"/>
    </row>
    <row r="63" spans="2:29" ht="20.100000000000001" customHeight="1">
      <c r="B63" s="1007"/>
      <c r="C63" s="192"/>
      <c r="D63" s="508"/>
      <c r="E63" s="1145"/>
      <c r="F63" s="1145"/>
      <c r="G63" s="1145"/>
      <c r="H63" s="1145"/>
      <c r="I63" s="1145"/>
      <c r="J63" s="1145"/>
      <c r="AC63" s="108"/>
    </row>
    <row r="64" spans="2:29" ht="20.100000000000001" customHeight="1">
      <c r="B64" s="1007"/>
      <c r="C64" s="192"/>
      <c r="D64" s="508"/>
      <c r="E64" s="1145"/>
      <c r="F64" s="1145"/>
      <c r="G64" s="1145"/>
      <c r="H64" s="1145"/>
      <c r="I64" s="1145"/>
      <c r="J64" s="1145"/>
      <c r="AC64" s="108"/>
    </row>
    <row r="65" spans="2:29" ht="20.100000000000001" customHeight="1">
      <c r="B65" s="1007"/>
      <c r="C65" s="192"/>
      <c r="D65" s="508"/>
      <c r="E65" s="1145"/>
      <c r="F65" s="1145"/>
      <c r="G65" s="1145"/>
      <c r="H65" s="1145"/>
      <c r="I65" s="1145"/>
      <c r="J65" s="1145"/>
      <c r="AC65" s="108"/>
    </row>
    <row r="66" spans="2:29" ht="20.100000000000001" customHeight="1">
      <c r="B66" s="1007"/>
      <c r="C66" s="192"/>
      <c r="D66" s="508"/>
      <c r="E66" s="1145"/>
      <c r="F66" s="1145"/>
      <c r="G66" s="1145"/>
      <c r="H66" s="1145"/>
      <c r="I66" s="1145"/>
      <c r="J66" s="1145"/>
      <c r="AC66" s="108"/>
    </row>
    <row r="67" spans="2:29" ht="20.100000000000001" customHeight="1">
      <c r="B67" s="1007"/>
      <c r="C67" s="192"/>
      <c r="D67" s="508"/>
      <c r="E67" s="1145"/>
      <c r="F67" s="1145"/>
      <c r="G67" s="1145"/>
      <c r="H67" s="1145"/>
      <c r="I67" s="1145"/>
      <c r="J67" s="1145"/>
      <c r="AC67" s="108"/>
    </row>
    <row r="68" spans="2:29" ht="20.100000000000001" customHeight="1">
      <c r="B68" s="1007"/>
      <c r="C68" s="192"/>
      <c r="D68" s="508"/>
      <c r="E68" s="1145"/>
      <c r="F68" s="1145"/>
      <c r="G68" s="1145"/>
      <c r="H68" s="1145"/>
      <c r="I68" s="1145"/>
      <c r="J68" s="1145"/>
      <c r="AC68" s="108"/>
    </row>
    <row r="69" spans="2:29" ht="20.100000000000001" customHeight="1">
      <c r="B69" s="1007"/>
      <c r="C69" s="192"/>
      <c r="D69" s="508"/>
      <c r="E69" s="1145"/>
      <c r="F69" s="1145"/>
      <c r="G69" s="1145"/>
      <c r="H69" s="1145"/>
      <c r="I69" s="1145"/>
      <c r="J69" s="1145"/>
      <c r="K69" s="107"/>
      <c r="AC69" s="108"/>
    </row>
    <row r="70" spans="2:29" ht="20.100000000000001" customHeight="1">
      <c r="B70" s="1007"/>
      <c r="C70" s="192"/>
      <c r="D70" s="508"/>
      <c r="E70" s="1145"/>
      <c r="F70" s="1145"/>
      <c r="G70" s="1145"/>
      <c r="H70" s="1145"/>
      <c r="I70" s="1145"/>
      <c r="J70" s="1145"/>
      <c r="AC70" s="108"/>
    </row>
    <row r="71" spans="2:29" ht="20.100000000000001" customHeight="1">
      <c r="B71" s="1007"/>
      <c r="C71" s="192"/>
      <c r="D71" s="508"/>
      <c r="E71" s="1145"/>
      <c r="F71" s="1145"/>
      <c r="G71" s="1145"/>
      <c r="H71" s="1145"/>
      <c r="I71" s="1145"/>
      <c r="J71" s="1145"/>
      <c r="AC71" s="108"/>
    </row>
    <row r="72" spans="2:29" ht="20.100000000000001" customHeight="1">
      <c r="B72" s="1007"/>
      <c r="C72" s="192"/>
      <c r="D72" s="508"/>
      <c r="E72" s="1145"/>
      <c r="F72" s="1145"/>
      <c r="G72" s="1145"/>
      <c r="H72" s="1145"/>
      <c r="I72" s="1145"/>
      <c r="J72" s="1145"/>
      <c r="AC72" s="108"/>
    </row>
    <row r="73" spans="2:29" ht="20.100000000000001" customHeight="1">
      <c r="B73" s="1007"/>
      <c r="C73" s="192"/>
      <c r="D73" s="508"/>
      <c r="E73" s="1145"/>
      <c r="F73" s="1145"/>
      <c r="G73" s="1145"/>
      <c r="H73" s="1145"/>
      <c r="I73" s="1145"/>
      <c r="J73" s="1145"/>
      <c r="AC73" s="108"/>
    </row>
    <row r="74" spans="2:29" ht="20.100000000000001" customHeight="1">
      <c r="B74" s="1007"/>
      <c r="C74" s="192"/>
      <c r="D74" s="508"/>
      <c r="E74" s="1145"/>
      <c r="F74" s="1145"/>
      <c r="G74" s="1145"/>
      <c r="H74" s="1145"/>
      <c r="I74" s="1145"/>
      <c r="J74" s="1145"/>
      <c r="AC74" s="108"/>
    </row>
    <row r="75" spans="2:29" ht="20.100000000000001" customHeight="1">
      <c r="B75" s="1007"/>
      <c r="C75" s="192"/>
      <c r="D75" s="508"/>
      <c r="E75" s="1145"/>
      <c r="F75" s="1145"/>
      <c r="G75" s="1145"/>
      <c r="H75" s="1145"/>
      <c r="I75" s="1145"/>
      <c r="J75" s="1145"/>
      <c r="AC75" s="108"/>
    </row>
    <row r="76" spans="2:29" ht="20.100000000000001" customHeight="1">
      <c r="B76" s="1007"/>
      <c r="C76" s="192"/>
      <c r="D76" s="508"/>
      <c r="E76" s="1145"/>
      <c r="F76" s="1145"/>
      <c r="G76" s="1145"/>
      <c r="H76" s="1145"/>
      <c r="I76" s="1145"/>
      <c r="J76" s="1145"/>
      <c r="AC76" s="108"/>
    </row>
    <row r="77" spans="2:29" ht="12" customHeight="1">
      <c r="B77" s="201"/>
      <c r="C77" s="192"/>
      <c r="D77" s="200"/>
      <c r="E77" s="194"/>
      <c r="F77" s="194"/>
      <c r="G77" s="194"/>
      <c r="H77" s="194"/>
      <c r="I77" s="194"/>
      <c r="J77" s="194"/>
      <c r="AC77" s="108"/>
    </row>
    <row r="78" spans="2:29" ht="20.100000000000001" customHeight="1">
      <c r="B78" s="1098"/>
      <c r="C78" s="1098"/>
      <c r="D78" s="1098"/>
      <c r="E78" s="107"/>
      <c r="F78" s="107"/>
      <c r="G78" s="107"/>
      <c r="H78" s="107"/>
      <c r="I78" s="107"/>
      <c r="J78" s="107"/>
    </row>
    <row r="79" spans="2:29" ht="24.75" customHeight="1">
      <c r="C79" s="1143"/>
      <c r="D79" s="1143"/>
      <c r="E79" s="107"/>
      <c r="F79" s="107"/>
      <c r="G79" s="107"/>
      <c r="H79" s="107"/>
      <c r="I79" s="107"/>
      <c r="J79" s="107"/>
    </row>
    <row r="80" spans="2:29" ht="24.75" customHeight="1">
      <c r="C80" s="107"/>
      <c r="D80" s="107"/>
      <c r="E80" s="193"/>
      <c r="F80" s="507"/>
      <c r="G80" s="1125"/>
      <c r="H80" s="1125"/>
      <c r="I80" s="1125"/>
      <c r="J80" s="201"/>
    </row>
  </sheetData>
  <sheetProtection sheet="1" objects="1" scenarios="1"/>
  <protectedRanges>
    <protectedRange sqref="G38:I38 G80" name="範囲2"/>
    <protectedRange sqref="C79 C37:D37" name="範囲1"/>
  </protectedRanges>
  <mergeCells count="142">
    <mergeCell ref="B49:B50"/>
    <mergeCell ref="C50:E50"/>
    <mergeCell ref="E61:J62"/>
    <mergeCell ref="E63:J64"/>
    <mergeCell ref="AD39:AQ39"/>
    <mergeCell ref="B78:D78"/>
    <mergeCell ref="E67:J68"/>
    <mergeCell ref="E69:J70"/>
    <mergeCell ref="E71:J72"/>
    <mergeCell ref="E73:J74"/>
    <mergeCell ref="E75:J76"/>
    <mergeCell ref="B52:B76"/>
    <mergeCell ref="C52:D52"/>
    <mergeCell ref="E52:J52"/>
    <mergeCell ref="C79:D79"/>
    <mergeCell ref="G80:I80"/>
    <mergeCell ref="AD30:AQ31"/>
    <mergeCell ref="AN29:AP29"/>
    <mergeCell ref="AE32:AQ33"/>
    <mergeCell ref="AE34:AQ36"/>
    <mergeCell ref="E53:J54"/>
    <mergeCell ref="E55:J56"/>
    <mergeCell ref="X38:Z38"/>
    <mergeCell ref="C51:E51"/>
    <mergeCell ref="C49:E49"/>
    <mergeCell ref="F51:H51"/>
    <mergeCell ref="I51:J51"/>
    <mergeCell ref="V33:AA34"/>
    <mergeCell ref="B44:J44"/>
    <mergeCell ref="B46:B48"/>
    <mergeCell ref="C46:J47"/>
    <mergeCell ref="F48:J48"/>
    <mergeCell ref="F49:H50"/>
    <mergeCell ref="I49:J50"/>
    <mergeCell ref="E65:J66"/>
    <mergeCell ref="E57:J58"/>
    <mergeCell ref="E59:J60"/>
    <mergeCell ref="AE37:AQ37"/>
    <mergeCell ref="AE38:AQ38"/>
    <mergeCell ref="AE23:AL23"/>
    <mergeCell ref="AE24:AL24"/>
    <mergeCell ref="AE27:AE29"/>
    <mergeCell ref="AF28:AL28"/>
    <mergeCell ref="AF29:AL29"/>
    <mergeCell ref="AN25:AP25"/>
    <mergeCell ref="AN26:AP26"/>
    <mergeCell ref="AN27:AP27"/>
    <mergeCell ref="AN28:AP28"/>
    <mergeCell ref="AN14:AP14"/>
    <mergeCell ref="AD12:AL12"/>
    <mergeCell ref="AD13:AD15"/>
    <mergeCell ref="AD20:AD23"/>
    <mergeCell ref="AD24:AD29"/>
    <mergeCell ref="AN20:AP20"/>
    <mergeCell ref="AN21:AP21"/>
    <mergeCell ref="AN22:AP22"/>
    <mergeCell ref="AE25:AL25"/>
    <mergeCell ref="AE26:AL26"/>
    <mergeCell ref="AF27:AL27"/>
    <mergeCell ref="AN19:AP19"/>
    <mergeCell ref="AN23:AP23"/>
    <mergeCell ref="AN24:AP24"/>
    <mergeCell ref="AD3:AJ3"/>
    <mergeCell ref="AK3:AM3"/>
    <mergeCell ref="AD5:AH5"/>
    <mergeCell ref="AE20:AL20"/>
    <mergeCell ref="AE21:AL21"/>
    <mergeCell ref="AE22:AL22"/>
    <mergeCell ref="AD9:AK9"/>
    <mergeCell ref="AD10:AJ10"/>
    <mergeCell ref="AE13:AL13"/>
    <mergeCell ref="AD16:AD19"/>
    <mergeCell ref="AE18:AL18"/>
    <mergeCell ref="AE19:AL19"/>
    <mergeCell ref="AE17:AL17"/>
    <mergeCell ref="AF7:AQ8"/>
    <mergeCell ref="AN15:AP15"/>
    <mergeCell ref="AN16:AP16"/>
    <mergeCell ref="AN17:AP17"/>
    <mergeCell ref="AN18:AP18"/>
    <mergeCell ref="AE14:AL14"/>
    <mergeCell ref="AE15:AL15"/>
    <mergeCell ref="AE16:AL16"/>
    <mergeCell ref="AD11:AJ11"/>
    <mergeCell ref="AN12:AP12"/>
    <mergeCell ref="AN13:AP13"/>
    <mergeCell ref="M37:T37"/>
    <mergeCell ref="E25:J26"/>
    <mergeCell ref="A41:K41"/>
    <mergeCell ref="B42:J42"/>
    <mergeCell ref="B7:B8"/>
    <mergeCell ref="M7:M8"/>
    <mergeCell ref="N7:V7"/>
    <mergeCell ref="W7:Y8"/>
    <mergeCell ref="F9:H9"/>
    <mergeCell ref="I9:J9"/>
    <mergeCell ref="N9:V9"/>
    <mergeCell ref="W9:Y9"/>
    <mergeCell ref="B36:D36"/>
    <mergeCell ref="B10:B34"/>
    <mergeCell ref="C10:D10"/>
    <mergeCell ref="E10:J10"/>
    <mergeCell ref="M10:M34"/>
    <mergeCell ref="N10:U10"/>
    <mergeCell ref="E23:J24"/>
    <mergeCell ref="E31:J32"/>
    <mergeCell ref="C37:D37"/>
    <mergeCell ref="G38:I38"/>
    <mergeCell ref="E17:J18"/>
    <mergeCell ref="E33:J34"/>
    <mergeCell ref="M36:R36"/>
    <mergeCell ref="V27:AA28"/>
    <mergeCell ref="E29:J30"/>
    <mergeCell ref="V29:AA30"/>
    <mergeCell ref="V31:AA32"/>
    <mergeCell ref="D7:I7"/>
    <mergeCell ref="D8:I8"/>
    <mergeCell ref="V23:AA24"/>
    <mergeCell ref="V25:AA26"/>
    <mergeCell ref="E27:J28"/>
    <mergeCell ref="E19:J20"/>
    <mergeCell ref="V19:AA20"/>
    <mergeCell ref="E21:J22"/>
    <mergeCell ref="V21:AA22"/>
    <mergeCell ref="V17:AA18"/>
    <mergeCell ref="V10:AA10"/>
    <mergeCell ref="E11:J12"/>
    <mergeCell ref="V11:AA12"/>
    <mergeCell ref="A2:K2"/>
    <mergeCell ref="L2:AB2"/>
    <mergeCell ref="B3:J3"/>
    <mergeCell ref="M3:AA3"/>
    <mergeCell ref="B5:J5"/>
    <mergeCell ref="M5:AA5"/>
    <mergeCell ref="E13:J14"/>
    <mergeCell ref="V13:AA14"/>
    <mergeCell ref="E15:J16"/>
    <mergeCell ref="V15:AA16"/>
    <mergeCell ref="Z7:AA8"/>
    <mergeCell ref="N8:V8"/>
    <mergeCell ref="C9:E9"/>
    <mergeCell ref="Z9:AA9"/>
  </mergeCells>
  <phoneticPr fontId="4"/>
  <conditionalFormatting sqref="F38">
    <cfRule type="cellIs" dxfId="2" priority="2" operator="equal">
      <formula>0</formula>
    </cfRule>
  </conditionalFormatting>
  <conditionalFormatting sqref="F80">
    <cfRule type="cellIs" dxfId="1" priority="1" operator="equal">
      <formula>0</formula>
    </cfRule>
  </conditionalFormatting>
  <pageMargins left="0.78740157480314965" right="0.23622047244094491" top="0.35433070866141736" bottom="0.35433070866141736" header="0.31496062992125984" footer="0.31496062992125984"/>
  <pageSetup paperSize="9" scale="93" orientation="portrait" blackAndWhite="1" horizontalDpi="300" verticalDpi="300" r:id="rId1"/>
  <headerFooter alignWithMargins="0"/>
  <rowBreaks count="1" manualBreakCount="1">
    <brk id="39" max="16383" man="1"/>
  </rowBreak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88228-DAFA-4B7A-81EB-6D71DD69C180}">
  <sheetPr>
    <tabColor rgb="FFFFFF00"/>
  </sheetPr>
  <dimension ref="A2:AR77"/>
  <sheetViews>
    <sheetView showGridLines="0" zoomScale="80" zoomScaleNormal="80" zoomScaleSheetLayoutView="80" workbookViewId="0">
      <selection activeCell="C7" sqref="C7:J8"/>
    </sheetView>
  </sheetViews>
  <sheetFormatPr defaultRowHeight="20.100000000000001" customHeight="1"/>
  <cols>
    <col min="1" max="1" width="1.75" style="88" customWidth="1"/>
    <col min="2" max="2" width="10.625" style="88" customWidth="1"/>
    <col min="3" max="3" width="3.5" style="88" bestFit="1" customWidth="1"/>
    <col min="4" max="4" width="27.5" style="88" customWidth="1"/>
    <col min="5" max="5" width="14.625" style="88" customWidth="1"/>
    <col min="6" max="6" width="1.625" style="88" customWidth="1"/>
    <col min="7" max="7" width="8.625" style="88" customWidth="1"/>
    <col min="8" max="8" width="1.625" style="88" customWidth="1"/>
    <col min="9" max="9" width="17.625" style="88" customWidth="1"/>
    <col min="10" max="12" width="3.625" style="88" customWidth="1"/>
    <col min="13" max="13" width="10.625" style="88" customWidth="1"/>
    <col min="14" max="14" width="3.5" style="88" bestFit="1" customWidth="1"/>
    <col min="15" max="15" width="5" style="88" bestFit="1" customWidth="1"/>
    <col min="16" max="16" width="3.5" style="88" customWidth="1"/>
    <col min="17" max="17" width="3.25" style="88" bestFit="1" customWidth="1"/>
    <col min="18" max="18" width="3.5" style="88" customWidth="1"/>
    <col min="19" max="19" width="3.25" style="88" bestFit="1" customWidth="1"/>
    <col min="20" max="20" width="3.5" style="88" customWidth="1"/>
    <col min="21" max="21" width="3.5" style="88" bestFit="1" customWidth="1"/>
    <col min="22" max="22" width="13.5" style="88" customWidth="1"/>
    <col min="23" max="23" width="1.625" style="88" customWidth="1"/>
    <col min="24" max="24" width="8.625" style="88" customWidth="1"/>
    <col min="25" max="25" width="5.125" style="88" customWidth="1"/>
    <col min="26" max="26" width="17.625" style="88" customWidth="1"/>
    <col min="27" max="28" width="3.625" style="88" customWidth="1"/>
    <col min="29" max="29" width="3.875" style="88" customWidth="1"/>
    <col min="30" max="30" width="11.25" style="88" customWidth="1"/>
    <col min="31" max="31" width="6.875" style="88" customWidth="1"/>
    <col min="32" max="38" width="3.625" style="88" customWidth="1"/>
    <col min="39" max="39" width="15.875" style="88" customWidth="1"/>
    <col min="40" max="16384" width="9" style="88"/>
  </cols>
  <sheetData>
    <row r="2" spans="1:44" ht="12">
      <c r="A2" s="1009" t="s">
        <v>41</v>
      </c>
      <c r="B2" s="1009"/>
      <c r="C2" s="1009"/>
      <c r="D2" s="1009"/>
      <c r="E2" s="1009"/>
      <c r="F2" s="1009"/>
      <c r="G2" s="1009"/>
      <c r="H2" s="1009"/>
      <c r="I2" s="1009"/>
      <c r="J2" s="1009"/>
      <c r="K2" s="1009"/>
      <c r="L2" s="1009" t="s">
        <v>41</v>
      </c>
      <c r="M2" s="1009"/>
      <c r="N2" s="1009"/>
      <c r="O2" s="1009"/>
      <c r="P2" s="1009"/>
      <c r="Q2" s="1009"/>
      <c r="R2" s="1009"/>
      <c r="S2" s="1009"/>
      <c r="T2" s="1009"/>
      <c r="U2" s="1009"/>
      <c r="V2" s="1009"/>
      <c r="W2" s="1009"/>
      <c r="X2" s="1009"/>
      <c r="Y2" s="1009"/>
      <c r="Z2" s="1009"/>
      <c r="AA2" s="1009"/>
      <c r="AB2" s="1009"/>
      <c r="AD2" s="216"/>
      <c r="AQ2" s="205"/>
    </row>
    <row r="3" spans="1:44" ht="24.95" customHeight="1">
      <c r="A3" s="519"/>
      <c r="B3" s="1007" t="s">
        <v>5019</v>
      </c>
      <c r="C3" s="1007"/>
      <c r="D3" s="1007"/>
      <c r="E3" s="1007"/>
      <c r="F3" s="1007"/>
      <c r="G3" s="1007"/>
      <c r="H3" s="1007"/>
      <c r="I3" s="1007"/>
      <c r="J3" s="1007"/>
      <c r="M3" s="1007" t="s">
        <v>48</v>
      </c>
      <c r="N3" s="1007"/>
      <c r="O3" s="1007"/>
      <c r="P3" s="1007"/>
      <c r="Q3" s="1007"/>
      <c r="R3" s="1007"/>
      <c r="S3" s="1007"/>
      <c r="T3" s="1007"/>
      <c r="U3" s="1007"/>
      <c r="V3" s="1007"/>
      <c r="W3" s="1007"/>
      <c r="X3" s="1007"/>
      <c r="Y3" s="1007"/>
      <c r="Z3" s="1007"/>
      <c r="AA3" s="1007"/>
      <c r="AD3" s="1123"/>
      <c r="AE3" s="1124"/>
      <c r="AF3" s="1124"/>
      <c r="AG3" s="1124"/>
      <c r="AH3" s="1124"/>
      <c r="AI3" s="1124"/>
      <c r="AJ3" s="1124"/>
      <c r="AK3" s="1125" t="s">
        <v>4800</v>
      </c>
      <c r="AL3" s="1126"/>
      <c r="AM3" s="1126"/>
      <c r="AQ3" s="205"/>
    </row>
    <row r="4" spans="1:44" ht="8.25" customHeight="1">
      <c r="B4" s="201"/>
      <c r="C4" s="201"/>
      <c r="D4" s="201"/>
      <c r="E4" s="201"/>
      <c r="F4" s="201"/>
      <c r="G4" s="201"/>
      <c r="H4" s="201"/>
      <c r="I4" s="201"/>
      <c r="J4" s="201"/>
      <c r="M4" s="201"/>
      <c r="N4" s="201"/>
      <c r="O4" s="201"/>
      <c r="P4" s="201"/>
      <c r="Q4" s="201"/>
      <c r="R4" s="201"/>
      <c r="S4" s="201"/>
      <c r="T4" s="201"/>
      <c r="U4" s="201"/>
      <c r="V4" s="201"/>
      <c r="W4" s="201"/>
      <c r="X4" s="201"/>
      <c r="Y4" s="201"/>
      <c r="Z4" s="201"/>
      <c r="AA4" s="201"/>
      <c r="AD4" s="217"/>
      <c r="AE4" s="218"/>
      <c r="AF4" s="218"/>
      <c r="AG4" s="218"/>
      <c r="AH4" s="218"/>
      <c r="AI4" s="218"/>
      <c r="AJ4" s="218"/>
      <c r="AK4" s="218"/>
      <c r="AL4" s="218"/>
      <c r="AM4" s="218"/>
      <c r="AN4" s="218"/>
      <c r="AO4" s="218"/>
      <c r="AP4" s="218"/>
      <c r="AQ4" s="219"/>
    </row>
    <row r="5" spans="1:44" ht="17.25">
      <c r="B5" s="1073" t="s">
        <v>5018</v>
      </c>
      <c r="C5" s="1073"/>
      <c r="D5" s="1073"/>
      <c r="E5" s="1073"/>
      <c r="F5" s="1073"/>
      <c r="G5" s="1073"/>
      <c r="H5" s="1073"/>
      <c r="I5" s="1073"/>
      <c r="J5" s="1073"/>
      <c r="M5" s="1073" t="s">
        <v>47</v>
      </c>
      <c r="N5" s="1073"/>
      <c r="O5" s="1073"/>
      <c r="P5" s="1073"/>
      <c r="Q5" s="1073"/>
      <c r="R5" s="1073"/>
      <c r="S5" s="1073"/>
      <c r="T5" s="1073"/>
      <c r="U5" s="1073"/>
      <c r="V5" s="1073"/>
      <c r="W5" s="1073"/>
      <c r="X5" s="1073"/>
      <c r="Y5" s="1073"/>
      <c r="Z5" s="1073"/>
      <c r="AA5" s="1073"/>
      <c r="AD5" s="1127" t="s">
        <v>4799</v>
      </c>
      <c r="AE5" s="1128"/>
      <c r="AF5" s="1128"/>
      <c r="AG5" s="1128"/>
      <c r="AH5" s="1128"/>
      <c r="AI5" s="218"/>
      <c r="AJ5" s="218"/>
      <c r="AK5" s="218"/>
      <c r="AL5" s="218"/>
      <c r="AM5" s="218"/>
      <c r="AN5" s="218"/>
      <c r="AO5" s="218"/>
      <c r="AP5" s="218"/>
      <c r="AQ5" s="219"/>
    </row>
    <row r="6" spans="1:44" ht="7.5" customHeight="1">
      <c r="B6" s="202"/>
      <c r="C6" s="202"/>
      <c r="D6" s="202"/>
      <c r="E6" s="202"/>
      <c r="F6" s="202"/>
      <c r="G6" s="202"/>
      <c r="H6" s="202"/>
      <c r="I6" s="202"/>
      <c r="J6" s="202"/>
      <c r="M6" s="202"/>
      <c r="N6" s="202"/>
      <c r="O6" s="202"/>
      <c r="P6" s="202"/>
      <c r="Q6" s="202"/>
      <c r="R6" s="202"/>
      <c r="S6" s="202"/>
      <c r="T6" s="202"/>
      <c r="U6" s="202"/>
      <c r="V6" s="202"/>
      <c r="W6" s="202"/>
      <c r="X6" s="202"/>
      <c r="Y6" s="202"/>
      <c r="Z6" s="202"/>
      <c r="AA6" s="202"/>
      <c r="AD6" s="216"/>
      <c r="AQ6" s="205"/>
    </row>
    <row r="7" spans="1:44" ht="20.100000000000001" customHeight="1">
      <c r="B7" s="1109" t="s">
        <v>4798</v>
      </c>
      <c r="C7" s="1160"/>
      <c r="D7" s="1161"/>
      <c r="E7" s="1161"/>
      <c r="F7" s="1161"/>
      <c r="G7" s="1161"/>
      <c r="H7" s="1161"/>
      <c r="I7" s="1161"/>
      <c r="J7" s="1162"/>
      <c r="M7" s="1109" t="s">
        <v>4798</v>
      </c>
      <c r="N7" s="1174" t="s">
        <v>4814</v>
      </c>
      <c r="O7" s="1175"/>
      <c r="P7" s="1175"/>
      <c r="Q7" s="1175"/>
      <c r="R7" s="1175"/>
      <c r="S7" s="1175"/>
      <c r="T7" s="1175"/>
      <c r="U7" s="1175"/>
      <c r="V7" s="1175"/>
      <c r="W7" s="1175"/>
      <c r="X7" s="1175"/>
      <c r="Y7" s="1175"/>
      <c r="Z7" s="1175"/>
      <c r="AA7" s="1176"/>
      <c r="AD7" s="216"/>
      <c r="AF7" s="1133" t="s">
        <v>4797</v>
      </c>
      <c r="AG7" s="1133"/>
      <c r="AH7" s="1133"/>
      <c r="AI7" s="1133"/>
      <c r="AJ7" s="1133"/>
      <c r="AK7" s="1133"/>
      <c r="AL7" s="1133"/>
      <c r="AM7" s="1133"/>
      <c r="AN7" s="1133"/>
      <c r="AO7" s="1133"/>
      <c r="AP7" s="1133"/>
      <c r="AQ7" s="1134"/>
    </row>
    <row r="8" spans="1:44" ht="20.100000000000001" customHeight="1">
      <c r="B8" s="1120"/>
      <c r="C8" s="1163"/>
      <c r="D8" s="1164"/>
      <c r="E8" s="1164"/>
      <c r="F8" s="1164"/>
      <c r="G8" s="1164"/>
      <c r="H8" s="1164"/>
      <c r="I8" s="1164"/>
      <c r="J8" s="1165"/>
      <c r="M8" s="1120"/>
      <c r="N8" s="1177"/>
      <c r="O8" s="1178"/>
      <c r="P8" s="1178"/>
      <c r="Q8" s="1178"/>
      <c r="R8" s="1178"/>
      <c r="S8" s="1178"/>
      <c r="T8" s="1178"/>
      <c r="U8" s="1178"/>
      <c r="V8" s="1178"/>
      <c r="W8" s="1178"/>
      <c r="X8" s="1178"/>
      <c r="Y8" s="1178"/>
      <c r="Z8" s="1178"/>
      <c r="AA8" s="1179"/>
      <c r="AD8" s="216"/>
      <c r="AF8" s="1133"/>
      <c r="AG8" s="1133"/>
      <c r="AH8" s="1133"/>
      <c r="AI8" s="1133"/>
      <c r="AJ8" s="1133"/>
      <c r="AK8" s="1133"/>
      <c r="AL8" s="1133"/>
      <c r="AM8" s="1133"/>
      <c r="AN8" s="1133"/>
      <c r="AO8" s="1133"/>
      <c r="AP8" s="1133"/>
      <c r="AQ8" s="1134"/>
    </row>
    <row r="9" spans="1:44" ht="20.100000000000001" customHeight="1">
      <c r="B9" s="1112"/>
      <c r="C9" s="184"/>
      <c r="D9" s="185"/>
      <c r="E9" s="186" t="s">
        <v>4</v>
      </c>
      <c r="F9" s="1180"/>
      <c r="G9" s="1180"/>
      <c r="H9" s="1180"/>
      <c r="I9" s="1180"/>
      <c r="J9" s="1181"/>
      <c r="M9" s="1112"/>
      <c r="N9" s="184"/>
      <c r="O9" s="185"/>
      <c r="P9" s="185"/>
      <c r="Q9" s="185"/>
      <c r="R9" s="185"/>
      <c r="S9" s="185"/>
      <c r="T9" s="185"/>
      <c r="U9" s="185"/>
      <c r="V9" s="186" t="s">
        <v>4</v>
      </c>
      <c r="W9" s="1182" t="s">
        <v>4813</v>
      </c>
      <c r="X9" s="1182"/>
      <c r="Y9" s="1182"/>
      <c r="Z9" s="1182"/>
      <c r="AA9" s="1183"/>
      <c r="AD9" s="1120" t="s">
        <v>4795</v>
      </c>
      <c r="AE9" s="1007"/>
      <c r="AF9" s="1007"/>
      <c r="AG9" s="1007"/>
      <c r="AH9" s="1007"/>
      <c r="AI9" s="1007"/>
      <c r="AJ9" s="1007"/>
      <c r="AK9" s="1007"/>
      <c r="AM9" s="220" t="s">
        <v>2</v>
      </c>
      <c r="AN9" s="228"/>
      <c r="AO9" s="228"/>
      <c r="AP9" s="228"/>
      <c r="AQ9" s="205"/>
    </row>
    <row r="10" spans="1:44" ht="15" customHeight="1">
      <c r="B10" s="1104" t="s">
        <v>4796</v>
      </c>
      <c r="C10" s="1166"/>
      <c r="D10" s="1167"/>
      <c r="E10" s="1168"/>
      <c r="F10" s="1109" t="s">
        <v>8</v>
      </c>
      <c r="G10" s="1110"/>
      <c r="H10" s="1111"/>
      <c r="I10" s="1169"/>
      <c r="J10" s="1170"/>
      <c r="M10" s="1104" t="s">
        <v>4796</v>
      </c>
      <c r="N10" s="1106" t="s">
        <v>4812</v>
      </c>
      <c r="O10" s="1107"/>
      <c r="P10" s="1107"/>
      <c r="Q10" s="1107"/>
      <c r="R10" s="1107"/>
      <c r="S10" s="1107"/>
      <c r="T10" s="1107"/>
      <c r="U10" s="1107"/>
      <c r="V10" s="1108"/>
      <c r="W10" s="1109" t="s">
        <v>8</v>
      </c>
      <c r="X10" s="1110"/>
      <c r="Y10" s="1111"/>
      <c r="Z10" s="1085" t="s">
        <v>4811</v>
      </c>
      <c r="AA10" s="1086"/>
      <c r="AD10" s="1123"/>
      <c r="AE10" s="1124"/>
      <c r="AF10" s="1124"/>
      <c r="AG10" s="1124"/>
      <c r="AH10" s="1124"/>
      <c r="AI10" s="1124"/>
      <c r="AJ10" s="1124"/>
      <c r="AK10" s="218"/>
      <c r="AL10" s="218"/>
      <c r="AM10" s="220" t="s">
        <v>3</v>
      </c>
      <c r="AN10" s="228"/>
      <c r="AO10" s="228"/>
      <c r="AP10" s="228"/>
      <c r="AQ10" s="205"/>
    </row>
    <row r="11" spans="1:44" ht="24.95" customHeight="1">
      <c r="B11" s="1105"/>
      <c r="C11" s="1092"/>
      <c r="D11" s="1172"/>
      <c r="E11" s="1173"/>
      <c r="F11" s="1112"/>
      <c r="G11" s="1113"/>
      <c r="H11" s="1114"/>
      <c r="I11" s="1171"/>
      <c r="J11" s="1157"/>
      <c r="M11" s="1105"/>
      <c r="N11" s="1089" t="s">
        <v>4810</v>
      </c>
      <c r="O11" s="1090"/>
      <c r="P11" s="1090"/>
      <c r="Q11" s="1090"/>
      <c r="R11" s="1090"/>
      <c r="S11" s="1090"/>
      <c r="T11" s="1090"/>
      <c r="U11" s="1090"/>
      <c r="V11" s="1091"/>
      <c r="W11" s="1112"/>
      <c r="X11" s="1113"/>
      <c r="Y11" s="1114"/>
      <c r="Z11" s="1087"/>
      <c r="AA11" s="1088"/>
      <c r="AD11" s="1136" t="s">
        <v>5010</v>
      </c>
      <c r="AE11" s="1136"/>
      <c r="AF11" s="1136"/>
      <c r="AG11" s="1136"/>
      <c r="AH11" s="1136"/>
      <c r="AI11" s="1136"/>
      <c r="AJ11" s="1136"/>
      <c r="AK11" s="218"/>
      <c r="AL11" s="218"/>
      <c r="AM11" s="218"/>
      <c r="AN11" s="218"/>
      <c r="AO11" s="218"/>
      <c r="AP11" s="218"/>
      <c r="AQ11" s="218"/>
    </row>
    <row r="12" spans="1:44" ht="39.950000000000003" customHeight="1">
      <c r="B12" s="199" t="s">
        <v>4794</v>
      </c>
      <c r="C12" s="1155"/>
      <c r="D12" s="1156"/>
      <c r="E12" s="1157"/>
      <c r="F12" s="1101" t="s">
        <v>10</v>
      </c>
      <c r="G12" s="1102"/>
      <c r="H12" s="1103"/>
      <c r="I12" s="1158"/>
      <c r="J12" s="1159"/>
      <c r="M12" s="199" t="s">
        <v>4794</v>
      </c>
      <c r="N12" s="1117" t="s">
        <v>4809</v>
      </c>
      <c r="O12" s="1118"/>
      <c r="P12" s="1118"/>
      <c r="Q12" s="1118"/>
      <c r="R12" s="1118"/>
      <c r="S12" s="1118"/>
      <c r="T12" s="1118"/>
      <c r="U12" s="1118"/>
      <c r="V12" s="1119"/>
      <c r="W12" s="1101" t="s">
        <v>10</v>
      </c>
      <c r="X12" s="1102"/>
      <c r="Y12" s="1103"/>
      <c r="Z12" s="1095" t="s">
        <v>4808</v>
      </c>
      <c r="AA12" s="1096"/>
      <c r="AD12" s="1137" t="s">
        <v>4792</v>
      </c>
      <c r="AE12" s="1137"/>
      <c r="AF12" s="1137"/>
      <c r="AG12" s="1137"/>
      <c r="AH12" s="1137"/>
      <c r="AI12" s="1137"/>
      <c r="AJ12" s="1137"/>
      <c r="AK12" s="1137"/>
      <c r="AL12" s="1137"/>
      <c r="AM12" s="391" t="s">
        <v>4791</v>
      </c>
      <c r="AN12" s="1135" t="s">
        <v>4790</v>
      </c>
      <c r="AO12" s="1135"/>
      <c r="AP12" s="1135"/>
      <c r="AQ12" s="221"/>
      <c r="AR12" s="218"/>
    </row>
    <row r="13" spans="1:44" ht="30" customHeight="1">
      <c r="B13" s="1109" t="s">
        <v>4793</v>
      </c>
      <c r="C13" s="1101" t="s">
        <v>4735</v>
      </c>
      <c r="D13" s="1110"/>
      <c r="E13" s="1101" t="s">
        <v>46</v>
      </c>
      <c r="F13" s="1102"/>
      <c r="G13" s="1102"/>
      <c r="H13" s="1102"/>
      <c r="I13" s="1102"/>
      <c r="J13" s="1103"/>
      <c r="M13" s="1109" t="s">
        <v>4793</v>
      </c>
      <c r="N13" s="1101" t="s">
        <v>4735</v>
      </c>
      <c r="O13" s="1110"/>
      <c r="P13" s="1110"/>
      <c r="Q13" s="1110"/>
      <c r="R13" s="1110"/>
      <c r="S13" s="1110"/>
      <c r="T13" s="1110"/>
      <c r="U13" s="1103"/>
      <c r="V13" s="1101" t="s">
        <v>46</v>
      </c>
      <c r="W13" s="1102"/>
      <c r="X13" s="1102"/>
      <c r="Y13" s="1102"/>
      <c r="Z13" s="1102"/>
      <c r="AA13" s="1103"/>
      <c r="AD13" s="1138" t="s">
        <v>4789</v>
      </c>
      <c r="AE13" s="1129" t="s">
        <v>4788</v>
      </c>
      <c r="AF13" s="1129"/>
      <c r="AG13" s="1129"/>
      <c r="AH13" s="1129"/>
      <c r="AI13" s="1129"/>
      <c r="AJ13" s="1129"/>
      <c r="AK13" s="1129"/>
      <c r="AL13" s="1129"/>
      <c r="AM13" s="222" t="s">
        <v>4770</v>
      </c>
      <c r="AN13" s="1135"/>
      <c r="AO13" s="1135"/>
      <c r="AP13" s="1135"/>
      <c r="AQ13" s="108"/>
      <c r="AR13" s="221"/>
    </row>
    <row r="14" spans="1:44" ht="20.100000000000001" customHeight="1">
      <c r="B14" s="1120"/>
      <c r="C14" s="187" t="s">
        <v>45</v>
      </c>
      <c r="D14" s="513" t="s">
        <v>5012</v>
      </c>
      <c r="E14" s="1074"/>
      <c r="F14" s="1075"/>
      <c r="G14" s="1075"/>
      <c r="H14" s="1075"/>
      <c r="I14" s="1075"/>
      <c r="J14" s="1076"/>
      <c r="M14" s="1120"/>
      <c r="N14" s="187" t="s">
        <v>45</v>
      </c>
      <c r="O14" s="188" t="s">
        <v>4637</v>
      </c>
      <c r="P14" s="226">
        <v>12</v>
      </c>
      <c r="Q14" s="188" t="s">
        <v>34</v>
      </c>
      <c r="R14" s="226">
        <v>4</v>
      </c>
      <c r="S14" s="188" t="s">
        <v>11</v>
      </c>
      <c r="T14" s="226">
        <v>1</v>
      </c>
      <c r="U14" s="189" t="s">
        <v>12</v>
      </c>
      <c r="V14" s="1079" t="s">
        <v>4807</v>
      </c>
      <c r="W14" s="1080"/>
      <c r="X14" s="1080"/>
      <c r="Y14" s="1080"/>
      <c r="Z14" s="1080"/>
      <c r="AA14" s="1081"/>
      <c r="AD14" s="1138"/>
      <c r="AE14" s="1129" t="s">
        <v>4787</v>
      </c>
      <c r="AF14" s="1129"/>
      <c r="AG14" s="1129"/>
      <c r="AH14" s="1129"/>
      <c r="AI14" s="1129"/>
      <c r="AJ14" s="1129"/>
      <c r="AK14" s="1129"/>
      <c r="AL14" s="1129"/>
      <c r="AM14" s="222" t="s">
        <v>4770</v>
      </c>
      <c r="AN14" s="1135"/>
      <c r="AO14" s="1135"/>
      <c r="AP14" s="1135"/>
      <c r="AQ14" s="108"/>
      <c r="AR14" s="108"/>
    </row>
    <row r="15" spans="1:44" ht="20.100000000000001" customHeight="1">
      <c r="B15" s="1120"/>
      <c r="C15" s="190" t="s">
        <v>44</v>
      </c>
      <c r="D15" s="515" t="s">
        <v>5012</v>
      </c>
      <c r="E15" s="1077"/>
      <c r="F15" s="1077"/>
      <c r="G15" s="1077"/>
      <c r="H15" s="1077"/>
      <c r="I15" s="1077"/>
      <c r="J15" s="1078"/>
      <c r="M15" s="1120"/>
      <c r="N15" s="190" t="s">
        <v>44</v>
      </c>
      <c r="O15" s="191" t="s">
        <v>4637</v>
      </c>
      <c r="P15" s="186">
        <v>18</v>
      </c>
      <c r="Q15" s="191" t="s">
        <v>34</v>
      </c>
      <c r="R15" s="186">
        <v>3</v>
      </c>
      <c r="S15" s="191" t="s">
        <v>11</v>
      </c>
      <c r="T15" s="186">
        <v>31</v>
      </c>
      <c r="U15" s="227" t="s">
        <v>12</v>
      </c>
      <c r="V15" s="1082"/>
      <c r="W15" s="1083"/>
      <c r="X15" s="1083"/>
      <c r="Y15" s="1083"/>
      <c r="Z15" s="1083"/>
      <c r="AA15" s="1084"/>
      <c r="AD15" s="1139"/>
      <c r="AE15" s="1129" t="s">
        <v>4786</v>
      </c>
      <c r="AF15" s="1129"/>
      <c r="AG15" s="1129"/>
      <c r="AH15" s="1129"/>
      <c r="AI15" s="1129"/>
      <c r="AJ15" s="1129"/>
      <c r="AK15" s="1129"/>
      <c r="AL15" s="1129"/>
      <c r="AM15" s="222" t="s">
        <v>4770</v>
      </c>
      <c r="AN15" s="1135"/>
      <c r="AO15" s="1135"/>
      <c r="AP15" s="1135"/>
      <c r="AQ15" s="108"/>
      <c r="AR15" s="108"/>
    </row>
    <row r="16" spans="1:44" ht="20.100000000000001" customHeight="1">
      <c r="B16" s="1120"/>
      <c r="C16" s="187" t="s">
        <v>45</v>
      </c>
      <c r="D16" s="513" t="s">
        <v>5012</v>
      </c>
      <c r="E16" s="1074"/>
      <c r="F16" s="1075"/>
      <c r="G16" s="1075"/>
      <c r="H16" s="1075"/>
      <c r="I16" s="1075"/>
      <c r="J16" s="1076"/>
      <c r="M16" s="1120"/>
      <c r="N16" s="187" t="s">
        <v>45</v>
      </c>
      <c r="O16" s="188" t="s">
        <v>4637</v>
      </c>
      <c r="P16" s="226">
        <v>18</v>
      </c>
      <c r="Q16" s="188" t="s">
        <v>34</v>
      </c>
      <c r="R16" s="226">
        <v>4</v>
      </c>
      <c r="S16" s="188" t="s">
        <v>11</v>
      </c>
      <c r="T16" s="226">
        <v>1</v>
      </c>
      <c r="U16" s="189" t="s">
        <v>12</v>
      </c>
      <c r="V16" s="1079" t="s">
        <v>4806</v>
      </c>
      <c r="W16" s="1080"/>
      <c r="X16" s="1080"/>
      <c r="Y16" s="1080"/>
      <c r="Z16" s="1080"/>
      <c r="AA16" s="1081"/>
      <c r="AD16" s="1130" t="s">
        <v>4785</v>
      </c>
      <c r="AE16" s="1129" t="s">
        <v>4782</v>
      </c>
      <c r="AF16" s="1129"/>
      <c r="AG16" s="1129"/>
      <c r="AH16" s="1129"/>
      <c r="AI16" s="1129"/>
      <c r="AJ16" s="1129"/>
      <c r="AK16" s="1129"/>
      <c r="AL16" s="1129"/>
      <c r="AM16" s="222" t="s">
        <v>4784</v>
      </c>
      <c r="AN16" s="1135"/>
      <c r="AO16" s="1135"/>
      <c r="AP16" s="1135"/>
      <c r="AQ16" s="108"/>
      <c r="AR16" s="108"/>
    </row>
    <row r="17" spans="2:44" ht="20.100000000000001" customHeight="1">
      <c r="B17" s="1120"/>
      <c r="C17" s="190" t="s">
        <v>44</v>
      </c>
      <c r="D17" s="515" t="s">
        <v>5012</v>
      </c>
      <c r="E17" s="1077"/>
      <c r="F17" s="1077"/>
      <c r="G17" s="1077"/>
      <c r="H17" s="1077"/>
      <c r="I17" s="1077"/>
      <c r="J17" s="1078"/>
      <c r="M17" s="1120"/>
      <c r="N17" s="190" t="s">
        <v>44</v>
      </c>
      <c r="O17" s="191" t="s">
        <v>4637</v>
      </c>
      <c r="P17" s="186">
        <v>19</v>
      </c>
      <c r="Q17" s="191" t="s">
        <v>34</v>
      </c>
      <c r="R17" s="186">
        <v>1</v>
      </c>
      <c r="S17" s="191" t="s">
        <v>11</v>
      </c>
      <c r="T17" s="186">
        <v>10</v>
      </c>
      <c r="U17" s="227" t="s">
        <v>12</v>
      </c>
      <c r="V17" s="1082"/>
      <c r="W17" s="1083"/>
      <c r="X17" s="1083"/>
      <c r="Y17" s="1083"/>
      <c r="Z17" s="1083"/>
      <c r="AA17" s="1084"/>
      <c r="AD17" s="1131"/>
      <c r="AE17" s="1129" t="s">
        <v>4781</v>
      </c>
      <c r="AF17" s="1129"/>
      <c r="AG17" s="1129"/>
      <c r="AH17" s="1129"/>
      <c r="AI17" s="1129"/>
      <c r="AJ17" s="1129"/>
      <c r="AK17" s="1129"/>
      <c r="AL17" s="1129"/>
      <c r="AM17" s="222" t="s">
        <v>4784</v>
      </c>
      <c r="AN17" s="1135"/>
      <c r="AO17" s="1135"/>
      <c r="AP17" s="1135"/>
      <c r="AQ17" s="108"/>
      <c r="AR17" s="108"/>
    </row>
    <row r="18" spans="2:44" ht="20.100000000000001" customHeight="1">
      <c r="B18" s="1120"/>
      <c r="C18" s="187" t="s">
        <v>45</v>
      </c>
      <c r="D18" s="513" t="s">
        <v>5012</v>
      </c>
      <c r="E18" s="1074"/>
      <c r="F18" s="1075"/>
      <c r="G18" s="1075"/>
      <c r="H18" s="1075"/>
      <c r="I18" s="1075"/>
      <c r="J18" s="1076"/>
      <c r="M18" s="1120"/>
      <c r="N18" s="187" t="s">
        <v>45</v>
      </c>
      <c r="O18" s="188" t="s">
        <v>4637</v>
      </c>
      <c r="P18" s="226">
        <v>19</v>
      </c>
      <c r="Q18" s="188" t="s">
        <v>34</v>
      </c>
      <c r="R18" s="226">
        <v>1</v>
      </c>
      <c r="S18" s="188" t="s">
        <v>11</v>
      </c>
      <c r="T18" s="226">
        <v>11</v>
      </c>
      <c r="U18" s="189" t="s">
        <v>12</v>
      </c>
      <c r="V18" s="1079" t="s">
        <v>4805</v>
      </c>
      <c r="W18" s="1080"/>
      <c r="X18" s="1080"/>
      <c r="Y18" s="1080"/>
      <c r="Z18" s="1080"/>
      <c r="AA18" s="1081"/>
      <c r="AD18" s="1131"/>
      <c r="AE18" s="1129" t="s">
        <v>4780</v>
      </c>
      <c r="AF18" s="1129"/>
      <c r="AG18" s="1129"/>
      <c r="AH18" s="1129"/>
      <c r="AI18" s="1129"/>
      <c r="AJ18" s="1129"/>
      <c r="AK18" s="1129"/>
      <c r="AL18" s="1129"/>
      <c r="AM18" s="222" t="s">
        <v>4784</v>
      </c>
      <c r="AN18" s="1135"/>
      <c r="AO18" s="1135"/>
      <c r="AP18" s="1135"/>
      <c r="AQ18" s="108"/>
      <c r="AR18" s="108"/>
    </row>
    <row r="19" spans="2:44" ht="20.100000000000001" customHeight="1">
      <c r="B19" s="1120"/>
      <c r="C19" s="190" t="s">
        <v>44</v>
      </c>
      <c r="D19" s="515" t="s">
        <v>5012</v>
      </c>
      <c r="E19" s="1077"/>
      <c r="F19" s="1077"/>
      <c r="G19" s="1077"/>
      <c r="H19" s="1077"/>
      <c r="I19" s="1077"/>
      <c r="J19" s="1078"/>
      <c r="M19" s="1120"/>
      <c r="N19" s="190" t="s">
        <v>44</v>
      </c>
      <c r="O19" s="191" t="s">
        <v>4637</v>
      </c>
      <c r="P19" s="186">
        <v>29</v>
      </c>
      <c r="Q19" s="191" t="s">
        <v>34</v>
      </c>
      <c r="R19" s="186">
        <v>1</v>
      </c>
      <c r="S19" s="191" t="s">
        <v>11</v>
      </c>
      <c r="T19" s="186">
        <v>9</v>
      </c>
      <c r="U19" s="227" t="s">
        <v>12</v>
      </c>
      <c r="V19" s="1082"/>
      <c r="W19" s="1083"/>
      <c r="X19" s="1083"/>
      <c r="Y19" s="1083"/>
      <c r="Z19" s="1083"/>
      <c r="AA19" s="1084"/>
      <c r="AD19" s="1132"/>
      <c r="AE19" s="1129" t="s">
        <v>4779</v>
      </c>
      <c r="AF19" s="1129"/>
      <c r="AG19" s="1129"/>
      <c r="AH19" s="1129"/>
      <c r="AI19" s="1129"/>
      <c r="AJ19" s="1129"/>
      <c r="AK19" s="1129"/>
      <c r="AL19" s="1129"/>
      <c r="AM19" s="222" t="s">
        <v>4770</v>
      </c>
      <c r="AN19" s="1135"/>
      <c r="AO19" s="1135"/>
      <c r="AP19" s="1135"/>
      <c r="AQ19" s="108"/>
      <c r="AR19" s="108"/>
    </row>
    <row r="20" spans="2:44" ht="20.100000000000001" customHeight="1">
      <c r="B20" s="1120"/>
      <c r="C20" s="187" t="s">
        <v>45</v>
      </c>
      <c r="D20" s="513" t="s">
        <v>5012</v>
      </c>
      <c r="E20" s="1074"/>
      <c r="F20" s="1075"/>
      <c r="G20" s="1075"/>
      <c r="H20" s="1075"/>
      <c r="I20" s="1075"/>
      <c r="J20" s="1076"/>
      <c r="M20" s="1120"/>
      <c r="N20" s="187" t="s">
        <v>45</v>
      </c>
      <c r="O20" s="188" t="s">
        <v>4637</v>
      </c>
      <c r="P20" s="226">
        <v>29</v>
      </c>
      <c r="Q20" s="188" t="s">
        <v>34</v>
      </c>
      <c r="R20" s="226">
        <v>1</v>
      </c>
      <c r="S20" s="188" t="s">
        <v>11</v>
      </c>
      <c r="T20" s="226">
        <v>10</v>
      </c>
      <c r="U20" s="189" t="s">
        <v>12</v>
      </c>
      <c r="V20" s="1079" t="s">
        <v>4804</v>
      </c>
      <c r="W20" s="1080"/>
      <c r="X20" s="1080"/>
      <c r="Y20" s="1080"/>
      <c r="Z20" s="1080"/>
      <c r="AA20" s="1081"/>
      <c r="AD20" s="1130" t="s">
        <v>4783</v>
      </c>
      <c r="AE20" s="1129" t="s">
        <v>4782</v>
      </c>
      <c r="AF20" s="1129"/>
      <c r="AG20" s="1129"/>
      <c r="AH20" s="1129"/>
      <c r="AI20" s="1129"/>
      <c r="AJ20" s="1129"/>
      <c r="AK20" s="1129"/>
      <c r="AL20" s="1129"/>
      <c r="AM20" s="223" t="s">
        <v>4767</v>
      </c>
      <c r="AN20" s="1135"/>
      <c r="AO20" s="1135"/>
      <c r="AP20" s="1135"/>
      <c r="AQ20" s="108"/>
      <c r="AR20" s="108"/>
    </row>
    <row r="21" spans="2:44" ht="20.100000000000001" customHeight="1">
      <c r="B21" s="1120"/>
      <c r="C21" s="190" t="s">
        <v>44</v>
      </c>
      <c r="D21" s="515" t="s">
        <v>5012</v>
      </c>
      <c r="E21" s="1097"/>
      <c r="F21" s="1077"/>
      <c r="G21" s="1077"/>
      <c r="H21" s="1077"/>
      <c r="I21" s="1077"/>
      <c r="J21" s="1078"/>
      <c r="M21" s="1120"/>
      <c r="N21" s="190" t="s">
        <v>44</v>
      </c>
      <c r="O21" s="191"/>
      <c r="P21" s="186"/>
      <c r="Q21" s="191" t="s">
        <v>34</v>
      </c>
      <c r="R21" s="186"/>
      <c r="S21" s="191" t="s">
        <v>11</v>
      </c>
      <c r="T21" s="186"/>
      <c r="U21" s="227" t="s">
        <v>12</v>
      </c>
      <c r="V21" s="1082"/>
      <c r="W21" s="1083"/>
      <c r="X21" s="1083"/>
      <c r="Y21" s="1083"/>
      <c r="Z21" s="1083"/>
      <c r="AA21" s="1084"/>
      <c r="AD21" s="1131"/>
      <c r="AE21" s="1129" t="s">
        <v>4781</v>
      </c>
      <c r="AF21" s="1129"/>
      <c r="AG21" s="1129"/>
      <c r="AH21" s="1129"/>
      <c r="AI21" s="1129"/>
      <c r="AJ21" s="1129"/>
      <c r="AK21" s="1129"/>
      <c r="AL21" s="1129"/>
      <c r="AM21" s="223" t="s">
        <v>4767</v>
      </c>
      <c r="AN21" s="1135"/>
      <c r="AO21" s="1135"/>
      <c r="AP21" s="1135"/>
      <c r="AQ21" s="108"/>
      <c r="AR21" s="108"/>
    </row>
    <row r="22" spans="2:44" ht="20.100000000000001" customHeight="1">
      <c r="B22" s="1120"/>
      <c r="C22" s="187" t="s">
        <v>45</v>
      </c>
      <c r="D22" s="513" t="s">
        <v>5012</v>
      </c>
      <c r="E22" s="1074"/>
      <c r="F22" s="1075"/>
      <c r="G22" s="1075"/>
      <c r="H22" s="1075"/>
      <c r="I22" s="1075"/>
      <c r="J22" s="1076"/>
      <c r="M22" s="1120"/>
      <c r="N22" s="187" t="s">
        <v>45</v>
      </c>
      <c r="O22" s="188" t="s">
        <v>4637</v>
      </c>
      <c r="P22" s="226">
        <v>29</v>
      </c>
      <c r="Q22" s="188" t="s">
        <v>34</v>
      </c>
      <c r="R22" s="226">
        <v>1</v>
      </c>
      <c r="S22" s="188" t="s">
        <v>11</v>
      </c>
      <c r="T22" s="226">
        <v>10</v>
      </c>
      <c r="U22" s="189" t="s">
        <v>12</v>
      </c>
      <c r="V22" s="1079" t="s">
        <v>4803</v>
      </c>
      <c r="W22" s="1080"/>
      <c r="X22" s="1080"/>
      <c r="Y22" s="1080"/>
      <c r="Z22" s="1080"/>
      <c r="AA22" s="1081"/>
      <c r="AD22" s="1131"/>
      <c r="AE22" s="1129" t="s">
        <v>4780</v>
      </c>
      <c r="AF22" s="1129"/>
      <c r="AG22" s="1129"/>
      <c r="AH22" s="1129"/>
      <c r="AI22" s="1129"/>
      <c r="AJ22" s="1129"/>
      <c r="AK22" s="1129"/>
      <c r="AL22" s="1129"/>
      <c r="AM22" s="223" t="s">
        <v>4767</v>
      </c>
      <c r="AN22" s="1135"/>
      <c r="AO22" s="1135"/>
      <c r="AP22" s="1135"/>
      <c r="AQ22" s="108"/>
      <c r="AR22" s="108"/>
    </row>
    <row r="23" spans="2:44" ht="20.100000000000001" customHeight="1">
      <c r="B23" s="1120"/>
      <c r="C23" s="190" t="s">
        <v>44</v>
      </c>
      <c r="D23" s="515" t="s">
        <v>5012</v>
      </c>
      <c r="E23" s="1097"/>
      <c r="F23" s="1077"/>
      <c r="G23" s="1077"/>
      <c r="H23" s="1077"/>
      <c r="I23" s="1077"/>
      <c r="J23" s="1078"/>
      <c r="M23" s="1120"/>
      <c r="N23" s="190" t="s">
        <v>44</v>
      </c>
      <c r="O23" s="191"/>
      <c r="P23" s="186"/>
      <c r="Q23" s="191" t="s">
        <v>34</v>
      </c>
      <c r="R23" s="186"/>
      <c r="S23" s="191" t="s">
        <v>11</v>
      </c>
      <c r="T23" s="186"/>
      <c r="U23" s="227" t="s">
        <v>12</v>
      </c>
      <c r="V23" s="1082"/>
      <c r="W23" s="1083"/>
      <c r="X23" s="1083"/>
      <c r="Y23" s="1083"/>
      <c r="Z23" s="1083"/>
      <c r="AA23" s="1084"/>
      <c r="AD23" s="1132"/>
      <c r="AE23" s="1129" t="s">
        <v>4779</v>
      </c>
      <c r="AF23" s="1129"/>
      <c r="AG23" s="1129"/>
      <c r="AH23" s="1129"/>
      <c r="AI23" s="1129"/>
      <c r="AJ23" s="1129"/>
      <c r="AK23" s="1129"/>
      <c r="AL23" s="1129"/>
      <c r="AM23" s="223" t="s">
        <v>4767</v>
      </c>
      <c r="AN23" s="1135"/>
      <c r="AO23" s="1135"/>
      <c r="AP23" s="1135"/>
      <c r="AQ23" s="108"/>
      <c r="AR23" s="108"/>
    </row>
    <row r="24" spans="2:44" ht="20.100000000000001" customHeight="1">
      <c r="B24" s="1120"/>
      <c r="C24" s="187" t="s">
        <v>45</v>
      </c>
      <c r="D24" s="513" t="s">
        <v>5012</v>
      </c>
      <c r="E24" s="1074"/>
      <c r="F24" s="1075"/>
      <c r="G24" s="1075"/>
      <c r="H24" s="1075"/>
      <c r="I24" s="1075"/>
      <c r="J24" s="1076"/>
      <c r="M24" s="1120"/>
      <c r="N24" s="187" t="s">
        <v>45</v>
      </c>
      <c r="O24" s="188" t="s">
        <v>4637</v>
      </c>
      <c r="P24" s="226">
        <v>29</v>
      </c>
      <c r="Q24" s="188" t="s">
        <v>34</v>
      </c>
      <c r="R24" s="226">
        <v>4</v>
      </c>
      <c r="S24" s="188" t="s">
        <v>11</v>
      </c>
      <c r="T24" s="226">
        <v>20</v>
      </c>
      <c r="U24" s="189" t="s">
        <v>12</v>
      </c>
      <c r="V24" s="1079" t="s">
        <v>4802</v>
      </c>
      <c r="W24" s="1080"/>
      <c r="X24" s="1080"/>
      <c r="Y24" s="1080"/>
      <c r="Z24" s="1080"/>
      <c r="AA24" s="1081"/>
      <c r="AD24" s="1130" t="s">
        <v>4778</v>
      </c>
      <c r="AE24" s="1129" t="s">
        <v>4777</v>
      </c>
      <c r="AF24" s="1129"/>
      <c r="AG24" s="1129"/>
      <c r="AH24" s="1129"/>
      <c r="AI24" s="1129"/>
      <c r="AJ24" s="1129"/>
      <c r="AK24" s="1129"/>
      <c r="AL24" s="1129"/>
      <c r="AM24" s="223" t="s">
        <v>4767</v>
      </c>
      <c r="AN24" s="1135"/>
      <c r="AO24" s="1135"/>
      <c r="AP24" s="1135"/>
      <c r="AQ24" s="108"/>
      <c r="AR24" s="108"/>
    </row>
    <row r="25" spans="2:44" ht="20.100000000000001" customHeight="1">
      <c r="B25" s="1120"/>
      <c r="C25" s="190" t="s">
        <v>44</v>
      </c>
      <c r="D25" s="515" t="s">
        <v>5012</v>
      </c>
      <c r="E25" s="1097"/>
      <c r="F25" s="1077"/>
      <c r="G25" s="1077"/>
      <c r="H25" s="1077"/>
      <c r="I25" s="1077"/>
      <c r="J25" s="1078"/>
      <c r="M25" s="1120"/>
      <c r="N25" s="190" t="s">
        <v>44</v>
      </c>
      <c r="O25" s="191"/>
      <c r="P25" s="186"/>
      <c r="Q25" s="191" t="s">
        <v>34</v>
      </c>
      <c r="R25" s="186"/>
      <c r="S25" s="191" t="s">
        <v>11</v>
      </c>
      <c r="T25" s="186"/>
      <c r="U25" s="227" t="s">
        <v>12</v>
      </c>
      <c r="V25" s="1082"/>
      <c r="W25" s="1083"/>
      <c r="X25" s="1083"/>
      <c r="Y25" s="1083"/>
      <c r="Z25" s="1083"/>
      <c r="AA25" s="1084"/>
      <c r="AD25" s="1131"/>
      <c r="AE25" s="1129" t="s">
        <v>4776</v>
      </c>
      <c r="AF25" s="1129"/>
      <c r="AG25" s="1129"/>
      <c r="AH25" s="1129"/>
      <c r="AI25" s="1129"/>
      <c r="AJ25" s="1129"/>
      <c r="AK25" s="1129"/>
      <c r="AL25" s="1129"/>
      <c r="AM25" s="223" t="s">
        <v>4767</v>
      </c>
      <c r="AN25" s="1142" t="s">
        <v>4774</v>
      </c>
      <c r="AO25" s="1142"/>
      <c r="AP25" s="1142"/>
      <c r="AQ25" s="108"/>
      <c r="AR25" s="108"/>
    </row>
    <row r="26" spans="2:44" ht="20.100000000000001" customHeight="1">
      <c r="B26" s="1120"/>
      <c r="C26" s="187" t="s">
        <v>45</v>
      </c>
      <c r="D26" s="513" t="s">
        <v>5012</v>
      </c>
      <c r="E26" s="1074"/>
      <c r="F26" s="1075"/>
      <c r="G26" s="1075"/>
      <c r="H26" s="1075"/>
      <c r="I26" s="1075"/>
      <c r="J26" s="1076"/>
      <c r="M26" s="1120"/>
      <c r="N26" s="187" t="s">
        <v>45</v>
      </c>
      <c r="O26" s="188"/>
      <c r="P26" s="226"/>
      <c r="Q26" s="188" t="s">
        <v>34</v>
      </c>
      <c r="R26" s="226"/>
      <c r="S26" s="188" t="s">
        <v>11</v>
      </c>
      <c r="T26" s="226"/>
      <c r="U26" s="189" t="s">
        <v>12</v>
      </c>
      <c r="V26" s="1079" t="s">
        <v>4801</v>
      </c>
      <c r="W26" s="1080"/>
      <c r="X26" s="1080"/>
      <c r="Y26" s="1080"/>
      <c r="Z26" s="1080"/>
      <c r="AA26" s="1081"/>
      <c r="AD26" s="1131"/>
      <c r="AE26" s="1129" t="s">
        <v>4775</v>
      </c>
      <c r="AF26" s="1129"/>
      <c r="AG26" s="1129"/>
      <c r="AH26" s="1129"/>
      <c r="AI26" s="1129"/>
      <c r="AJ26" s="1129"/>
      <c r="AK26" s="1129"/>
      <c r="AL26" s="1129"/>
      <c r="AM26" s="223" t="s">
        <v>4767</v>
      </c>
      <c r="AN26" s="1142" t="s">
        <v>4774</v>
      </c>
      <c r="AO26" s="1142"/>
      <c r="AP26" s="1142"/>
      <c r="AQ26" s="108"/>
      <c r="AR26" s="108"/>
    </row>
    <row r="27" spans="2:44" ht="20.100000000000001" customHeight="1">
      <c r="B27" s="1120"/>
      <c r="C27" s="190" t="s">
        <v>44</v>
      </c>
      <c r="D27" s="515" t="s">
        <v>5012</v>
      </c>
      <c r="E27" s="1097"/>
      <c r="F27" s="1077"/>
      <c r="G27" s="1077"/>
      <c r="H27" s="1077"/>
      <c r="I27" s="1077"/>
      <c r="J27" s="1078"/>
      <c r="M27" s="1120"/>
      <c r="N27" s="190" t="s">
        <v>44</v>
      </c>
      <c r="O27" s="191"/>
      <c r="P27" s="186"/>
      <c r="Q27" s="191" t="s">
        <v>34</v>
      </c>
      <c r="R27" s="186"/>
      <c r="S27" s="191" t="s">
        <v>11</v>
      </c>
      <c r="T27" s="186"/>
      <c r="U27" s="227" t="s">
        <v>12</v>
      </c>
      <c r="V27" s="1082"/>
      <c r="W27" s="1083"/>
      <c r="X27" s="1083"/>
      <c r="Y27" s="1083"/>
      <c r="Z27" s="1083"/>
      <c r="AA27" s="1084"/>
      <c r="AD27" s="1131"/>
      <c r="AE27" s="1140" t="s">
        <v>4773</v>
      </c>
      <c r="AF27" s="1129" t="s">
        <v>4772</v>
      </c>
      <c r="AG27" s="1129"/>
      <c r="AH27" s="1129"/>
      <c r="AI27" s="1129"/>
      <c r="AJ27" s="1129"/>
      <c r="AK27" s="1129"/>
      <c r="AL27" s="1129"/>
      <c r="AM27" s="222" t="s">
        <v>4770</v>
      </c>
      <c r="AN27" s="1135"/>
      <c r="AO27" s="1135"/>
      <c r="AP27" s="1135"/>
      <c r="AQ27" s="108"/>
      <c r="AR27" s="108"/>
    </row>
    <row r="28" spans="2:44" ht="20.100000000000001" customHeight="1">
      <c r="B28" s="1120"/>
      <c r="C28" s="187" t="s">
        <v>45</v>
      </c>
      <c r="D28" s="513" t="s">
        <v>5012</v>
      </c>
      <c r="E28" s="1074"/>
      <c r="F28" s="1075"/>
      <c r="G28" s="1075"/>
      <c r="H28" s="1075"/>
      <c r="I28" s="1075"/>
      <c r="J28" s="1076"/>
      <c r="M28" s="1120"/>
      <c r="N28" s="187" t="s">
        <v>45</v>
      </c>
      <c r="O28" s="188"/>
      <c r="P28" s="226"/>
      <c r="Q28" s="188" t="s">
        <v>34</v>
      </c>
      <c r="R28" s="226"/>
      <c r="S28" s="188" t="s">
        <v>11</v>
      </c>
      <c r="T28" s="226"/>
      <c r="U28" s="189" t="s">
        <v>12</v>
      </c>
      <c r="V28" s="1079"/>
      <c r="W28" s="1080"/>
      <c r="X28" s="1080"/>
      <c r="Y28" s="1080"/>
      <c r="Z28" s="1080"/>
      <c r="AA28" s="1081"/>
      <c r="AD28" s="1131"/>
      <c r="AE28" s="1141"/>
      <c r="AF28" s="1129" t="s">
        <v>4771</v>
      </c>
      <c r="AG28" s="1129"/>
      <c r="AH28" s="1129"/>
      <c r="AI28" s="1129"/>
      <c r="AJ28" s="1129"/>
      <c r="AK28" s="1129"/>
      <c r="AL28" s="1129"/>
      <c r="AM28" s="222" t="s">
        <v>4770</v>
      </c>
      <c r="AN28" s="1135" t="s">
        <v>4769</v>
      </c>
      <c r="AO28" s="1135"/>
      <c r="AP28" s="1135"/>
      <c r="AQ28" s="108"/>
      <c r="AR28" s="108"/>
    </row>
    <row r="29" spans="2:44" ht="20.100000000000001" customHeight="1">
      <c r="B29" s="1120"/>
      <c r="C29" s="190" t="s">
        <v>44</v>
      </c>
      <c r="D29" s="515" t="s">
        <v>5012</v>
      </c>
      <c r="E29" s="1097"/>
      <c r="F29" s="1077"/>
      <c r="G29" s="1077"/>
      <c r="H29" s="1077"/>
      <c r="I29" s="1077"/>
      <c r="J29" s="1078"/>
      <c r="M29" s="1120"/>
      <c r="N29" s="190" t="s">
        <v>44</v>
      </c>
      <c r="O29" s="191"/>
      <c r="P29" s="186"/>
      <c r="Q29" s="191" t="s">
        <v>34</v>
      </c>
      <c r="R29" s="186"/>
      <c r="S29" s="191" t="s">
        <v>11</v>
      </c>
      <c r="T29" s="186"/>
      <c r="U29" s="227" t="s">
        <v>12</v>
      </c>
      <c r="V29" s="1082"/>
      <c r="W29" s="1083"/>
      <c r="X29" s="1083"/>
      <c r="Y29" s="1083"/>
      <c r="Z29" s="1083"/>
      <c r="AA29" s="1084"/>
      <c r="AD29" s="1132"/>
      <c r="AE29" s="1141"/>
      <c r="AF29" s="1129" t="s">
        <v>4768</v>
      </c>
      <c r="AG29" s="1129"/>
      <c r="AH29" s="1129"/>
      <c r="AI29" s="1129"/>
      <c r="AJ29" s="1129"/>
      <c r="AK29" s="1129"/>
      <c r="AL29" s="1129"/>
      <c r="AM29" s="223" t="s">
        <v>4767</v>
      </c>
      <c r="AN29" s="1135"/>
      <c r="AO29" s="1135"/>
      <c r="AP29" s="1135"/>
      <c r="AQ29" s="108"/>
      <c r="AR29" s="108"/>
    </row>
    <row r="30" spans="2:44" ht="20.100000000000001" customHeight="1">
      <c r="B30" s="1120"/>
      <c r="C30" s="187" t="s">
        <v>45</v>
      </c>
      <c r="D30" s="513" t="s">
        <v>5012</v>
      </c>
      <c r="E30" s="1074"/>
      <c r="F30" s="1075"/>
      <c r="G30" s="1075"/>
      <c r="H30" s="1075"/>
      <c r="I30" s="1075"/>
      <c r="J30" s="1076"/>
      <c r="K30" s="107"/>
      <c r="M30" s="1120"/>
      <c r="N30" s="187" t="s">
        <v>45</v>
      </c>
      <c r="O30" s="188"/>
      <c r="P30" s="226"/>
      <c r="Q30" s="188" t="s">
        <v>34</v>
      </c>
      <c r="R30" s="226"/>
      <c r="S30" s="188" t="s">
        <v>11</v>
      </c>
      <c r="T30" s="226"/>
      <c r="U30" s="189" t="s">
        <v>12</v>
      </c>
      <c r="V30" s="1079"/>
      <c r="W30" s="1080"/>
      <c r="X30" s="1080"/>
      <c r="Y30" s="1080"/>
      <c r="Z30" s="1080"/>
      <c r="AA30" s="1081"/>
      <c r="AB30" s="107"/>
      <c r="AD30" s="1144" t="s">
        <v>4766</v>
      </c>
      <c r="AE30" s="1144"/>
      <c r="AF30" s="1144"/>
      <c r="AG30" s="1144"/>
      <c r="AH30" s="1144"/>
      <c r="AI30" s="1144"/>
      <c r="AJ30" s="1144"/>
      <c r="AK30" s="1144"/>
      <c r="AL30" s="1144"/>
      <c r="AM30" s="1144"/>
      <c r="AN30" s="1144"/>
      <c r="AO30" s="1144"/>
      <c r="AP30" s="1144"/>
      <c r="AQ30" s="1144"/>
      <c r="AR30" s="108"/>
    </row>
    <row r="31" spans="2:44" ht="20.100000000000001" customHeight="1">
      <c r="B31" s="1120"/>
      <c r="C31" s="190" t="s">
        <v>44</v>
      </c>
      <c r="D31" s="515" t="s">
        <v>5012</v>
      </c>
      <c r="E31" s="1097"/>
      <c r="F31" s="1077"/>
      <c r="G31" s="1077"/>
      <c r="H31" s="1077"/>
      <c r="I31" s="1077"/>
      <c r="J31" s="1078"/>
      <c r="M31" s="1120"/>
      <c r="N31" s="190" t="s">
        <v>44</v>
      </c>
      <c r="O31" s="191"/>
      <c r="P31" s="186"/>
      <c r="Q31" s="191" t="s">
        <v>34</v>
      </c>
      <c r="R31" s="186"/>
      <c r="S31" s="191" t="s">
        <v>11</v>
      </c>
      <c r="T31" s="186"/>
      <c r="U31" s="227" t="s">
        <v>12</v>
      </c>
      <c r="V31" s="1082"/>
      <c r="W31" s="1083"/>
      <c r="X31" s="1083"/>
      <c r="Y31" s="1083"/>
      <c r="Z31" s="1083"/>
      <c r="AA31" s="1084"/>
      <c r="AD31" s="1144"/>
      <c r="AE31" s="1144"/>
      <c r="AF31" s="1144"/>
      <c r="AG31" s="1144"/>
      <c r="AH31" s="1144"/>
      <c r="AI31" s="1144"/>
      <c r="AJ31" s="1144"/>
      <c r="AK31" s="1144"/>
      <c r="AL31" s="1144"/>
      <c r="AM31" s="1144"/>
      <c r="AN31" s="1144"/>
      <c r="AO31" s="1144"/>
      <c r="AP31" s="1144"/>
      <c r="AQ31" s="1144"/>
      <c r="AR31" s="221"/>
    </row>
    <row r="32" spans="2:44" ht="20.100000000000001" customHeight="1">
      <c r="B32" s="1120"/>
      <c r="C32" s="187" t="s">
        <v>45</v>
      </c>
      <c r="D32" s="513" t="s">
        <v>5012</v>
      </c>
      <c r="E32" s="1074"/>
      <c r="F32" s="1075"/>
      <c r="G32" s="1075"/>
      <c r="H32" s="1075"/>
      <c r="I32" s="1075"/>
      <c r="J32" s="1076"/>
      <c r="M32" s="1120"/>
      <c r="N32" s="187" t="s">
        <v>45</v>
      </c>
      <c r="O32" s="188"/>
      <c r="P32" s="226"/>
      <c r="Q32" s="188" t="s">
        <v>34</v>
      </c>
      <c r="R32" s="226"/>
      <c r="S32" s="188" t="s">
        <v>11</v>
      </c>
      <c r="T32" s="226"/>
      <c r="U32" s="189" t="s">
        <v>12</v>
      </c>
      <c r="V32" s="1079"/>
      <c r="W32" s="1080"/>
      <c r="X32" s="1080"/>
      <c r="Y32" s="1080"/>
      <c r="Z32" s="1080"/>
      <c r="AA32" s="1081"/>
      <c r="AD32" s="306" t="s">
        <v>4765</v>
      </c>
      <c r="AE32" s="1184" t="s">
        <v>4764</v>
      </c>
      <c r="AF32" s="1184"/>
      <c r="AG32" s="1184"/>
      <c r="AH32" s="1184"/>
      <c r="AI32" s="1184"/>
      <c r="AJ32" s="1184"/>
      <c r="AK32" s="1184"/>
      <c r="AL32" s="1184"/>
      <c r="AM32" s="1184"/>
      <c r="AN32" s="1184"/>
      <c r="AO32" s="1184"/>
      <c r="AP32" s="1184"/>
      <c r="AQ32" s="1184"/>
      <c r="AR32" s="221"/>
    </row>
    <row r="33" spans="2:44" ht="20.100000000000001" customHeight="1">
      <c r="B33" s="1120"/>
      <c r="C33" s="190" t="s">
        <v>44</v>
      </c>
      <c r="D33" s="515" t="s">
        <v>5012</v>
      </c>
      <c r="E33" s="1097"/>
      <c r="F33" s="1077"/>
      <c r="G33" s="1077"/>
      <c r="H33" s="1077"/>
      <c r="I33" s="1077"/>
      <c r="J33" s="1078"/>
      <c r="M33" s="1120"/>
      <c r="N33" s="190" t="s">
        <v>44</v>
      </c>
      <c r="O33" s="191"/>
      <c r="P33" s="186"/>
      <c r="Q33" s="191" t="s">
        <v>34</v>
      </c>
      <c r="R33" s="186"/>
      <c r="S33" s="191" t="s">
        <v>11</v>
      </c>
      <c r="T33" s="186"/>
      <c r="U33" s="227" t="s">
        <v>12</v>
      </c>
      <c r="V33" s="1082"/>
      <c r="W33" s="1083"/>
      <c r="X33" s="1083"/>
      <c r="Y33" s="1083"/>
      <c r="Z33" s="1083"/>
      <c r="AA33" s="1084"/>
      <c r="AD33" s="516"/>
      <c r="AE33" s="1184"/>
      <c r="AF33" s="1184"/>
      <c r="AG33" s="1184"/>
      <c r="AH33" s="1184"/>
      <c r="AI33" s="1184"/>
      <c r="AJ33" s="1184"/>
      <c r="AK33" s="1184"/>
      <c r="AL33" s="1184"/>
      <c r="AM33" s="1184"/>
      <c r="AN33" s="1184"/>
      <c r="AO33" s="1184"/>
      <c r="AP33" s="1184"/>
      <c r="AQ33" s="1184"/>
      <c r="AR33" s="108"/>
    </row>
    <row r="34" spans="2:44" ht="20.100000000000001" customHeight="1">
      <c r="B34" s="1120"/>
      <c r="C34" s="187" t="s">
        <v>45</v>
      </c>
      <c r="D34" s="513" t="s">
        <v>5012</v>
      </c>
      <c r="E34" s="1074"/>
      <c r="F34" s="1075"/>
      <c r="G34" s="1075"/>
      <c r="H34" s="1075"/>
      <c r="I34" s="1075"/>
      <c r="J34" s="1076"/>
      <c r="M34" s="1120"/>
      <c r="N34" s="187" t="s">
        <v>45</v>
      </c>
      <c r="O34" s="188"/>
      <c r="P34" s="226"/>
      <c r="Q34" s="188" t="s">
        <v>34</v>
      </c>
      <c r="R34" s="226"/>
      <c r="S34" s="188" t="s">
        <v>11</v>
      </c>
      <c r="T34" s="226"/>
      <c r="U34" s="189" t="s">
        <v>12</v>
      </c>
      <c r="V34" s="1079"/>
      <c r="W34" s="1080"/>
      <c r="X34" s="1080"/>
      <c r="Y34" s="1080"/>
      <c r="Z34" s="1080"/>
      <c r="AA34" s="1081"/>
      <c r="AD34" s="306" t="s">
        <v>4763</v>
      </c>
      <c r="AE34" s="1184" t="s">
        <v>4762</v>
      </c>
      <c r="AF34" s="1184"/>
      <c r="AG34" s="1184"/>
      <c r="AH34" s="1184"/>
      <c r="AI34" s="1184"/>
      <c r="AJ34" s="1184"/>
      <c r="AK34" s="1184"/>
      <c r="AL34" s="1184"/>
      <c r="AM34" s="1184"/>
      <c r="AN34" s="1184"/>
      <c r="AO34" s="1184"/>
      <c r="AP34" s="1184"/>
      <c r="AQ34" s="1184"/>
      <c r="AR34" s="108"/>
    </row>
    <row r="35" spans="2:44" ht="20.100000000000001" customHeight="1">
      <c r="B35" s="1120"/>
      <c r="C35" s="190" t="s">
        <v>44</v>
      </c>
      <c r="D35" s="515" t="s">
        <v>5012</v>
      </c>
      <c r="E35" s="1097"/>
      <c r="F35" s="1077"/>
      <c r="G35" s="1077"/>
      <c r="H35" s="1077"/>
      <c r="I35" s="1077"/>
      <c r="J35" s="1078"/>
      <c r="M35" s="1120"/>
      <c r="N35" s="190" t="s">
        <v>44</v>
      </c>
      <c r="O35" s="191"/>
      <c r="P35" s="186"/>
      <c r="Q35" s="191" t="s">
        <v>34</v>
      </c>
      <c r="R35" s="186"/>
      <c r="S35" s="191" t="s">
        <v>11</v>
      </c>
      <c r="T35" s="186"/>
      <c r="U35" s="227" t="s">
        <v>12</v>
      </c>
      <c r="V35" s="1082"/>
      <c r="W35" s="1083"/>
      <c r="X35" s="1083"/>
      <c r="Y35" s="1083"/>
      <c r="Z35" s="1083"/>
      <c r="AA35" s="1084"/>
      <c r="AD35" s="516"/>
      <c r="AE35" s="1184"/>
      <c r="AF35" s="1184"/>
      <c r="AG35" s="1184"/>
      <c r="AH35" s="1184"/>
      <c r="AI35" s="1184"/>
      <c r="AJ35" s="1184"/>
      <c r="AK35" s="1184"/>
      <c r="AL35" s="1184"/>
      <c r="AM35" s="1184"/>
      <c r="AN35" s="1184"/>
      <c r="AO35" s="1184"/>
      <c r="AP35" s="1184"/>
      <c r="AQ35" s="1184"/>
      <c r="AR35" s="108"/>
    </row>
    <row r="36" spans="2:44" ht="20.100000000000001" customHeight="1">
      <c r="B36" s="1120"/>
      <c r="C36" s="187" t="s">
        <v>45</v>
      </c>
      <c r="D36" s="513" t="s">
        <v>5012</v>
      </c>
      <c r="E36" s="1074"/>
      <c r="F36" s="1075"/>
      <c r="G36" s="1075"/>
      <c r="H36" s="1075"/>
      <c r="I36" s="1075"/>
      <c r="J36" s="1076"/>
      <c r="M36" s="1120"/>
      <c r="N36" s="187" t="s">
        <v>45</v>
      </c>
      <c r="O36" s="188"/>
      <c r="P36" s="226"/>
      <c r="Q36" s="188" t="s">
        <v>34</v>
      </c>
      <c r="R36" s="226"/>
      <c r="S36" s="188" t="s">
        <v>11</v>
      </c>
      <c r="T36" s="226"/>
      <c r="U36" s="189" t="s">
        <v>12</v>
      </c>
      <c r="V36" s="1079"/>
      <c r="W36" s="1080"/>
      <c r="X36" s="1080"/>
      <c r="Y36" s="1080"/>
      <c r="Z36" s="1080"/>
      <c r="AA36" s="1081"/>
      <c r="AD36" s="518"/>
      <c r="AE36" s="1184"/>
      <c r="AF36" s="1184"/>
      <c r="AG36" s="1184"/>
      <c r="AH36" s="1184"/>
      <c r="AI36" s="1184"/>
      <c r="AJ36" s="1184"/>
      <c r="AK36" s="1184"/>
      <c r="AL36" s="1184"/>
      <c r="AM36" s="1184"/>
      <c r="AN36" s="1184"/>
      <c r="AO36" s="1184"/>
      <c r="AP36" s="1184"/>
      <c r="AQ36" s="1184"/>
      <c r="AR36" s="108"/>
    </row>
    <row r="37" spans="2:44" ht="19.5" customHeight="1">
      <c r="B37" s="1112"/>
      <c r="C37" s="190" t="s">
        <v>44</v>
      </c>
      <c r="D37" s="514" t="s">
        <v>5012</v>
      </c>
      <c r="E37" s="1097"/>
      <c r="F37" s="1077"/>
      <c r="G37" s="1077"/>
      <c r="H37" s="1077"/>
      <c r="I37" s="1077"/>
      <c r="J37" s="1078"/>
      <c r="M37" s="1112"/>
      <c r="N37" s="190" t="s">
        <v>44</v>
      </c>
      <c r="O37" s="191"/>
      <c r="P37" s="186"/>
      <c r="Q37" s="191" t="s">
        <v>34</v>
      </c>
      <c r="R37" s="186"/>
      <c r="S37" s="191" t="s">
        <v>11</v>
      </c>
      <c r="T37" s="186"/>
      <c r="U37" s="227" t="s">
        <v>12</v>
      </c>
      <c r="V37" s="1082"/>
      <c r="W37" s="1083"/>
      <c r="X37" s="1083"/>
      <c r="Y37" s="1083"/>
      <c r="Z37" s="1083"/>
      <c r="AA37" s="1084"/>
      <c r="AD37" s="517" t="s">
        <v>4761</v>
      </c>
      <c r="AE37" s="1185" t="s">
        <v>4760</v>
      </c>
      <c r="AF37" s="1185"/>
      <c r="AG37" s="1185"/>
      <c r="AH37" s="1185"/>
      <c r="AI37" s="1185"/>
      <c r="AJ37" s="1185"/>
      <c r="AK37" s="1185"/>
      <c r="AL37" s="1185"/>
      <c r="AM37" s="1185"/>
      <c r="AN37" s="1185"/>
      <c r="AO37" s="1185"/>
      <c r="AP37" s="1185"/>
      <c r="AQ37" s="1185"/>
      <c r="AR37" s="108"/>
    </row>
    <row r="38" spans="2:44" ht="19.5" customHeight="1">
      <c r="B38" s="201"/>
      <c r="C38" s="192"/>
      <c r="D38" s="200"/>
      <c r="E38" s="194"/>
      <c r="F38" s="194"/>
      <c r="G38" s="194"/>
      <c r="H38" s="194"/>
      <c r="I38" s="194"/>
      <c r="J38" s="194"/>
      <c r="M38" s="201"/>
      <c r="N38" s="192"/>
      <c r="O38" s="200"/>
      <c r="P38" s="200"/>
      <c r="Q38" s="200"/>
      <c r="R38" s="200"/>
      <c r="S38" s="200"/>
      <c r="T38" s="200"/>
      <c r="U38" s="193"/>
      <c r="V38" s="194"/>
      <c r="W38" s="194"/>
      <c r="X38" s="194"/>
      <c r="Y38" s="194"/>
      <c r="Z38" s="194"/>
      <c r="AA38" s="194"/>
      <c r="AD38" s="517"/>
      <c r="AE38" s="516"/>
      <c r="AF38" s="516"/>
      <c r="AG38" s="516"/>
      <c r="AH38" s="516"/>
      <c r="AI38" s="516"/>
      <c r="AJ38" s="516"/>
      <c r="AK38" s="516"/>
      <c r="AL38" s="516"/>
      <c r="AM38" s="516"/>
      <c r="AN38" s="516"/>
      <c r="AO38" s="516"/>
      <c r="AP38" s="516"/>
      <c r="AQ38" s="516"/>
    </row>
    <row r="39" spans="2:44" ht="19.5" customHeight="1">
      <c r="B39" s="1098" t="s">
        <v>43</v>
      </c>
      <c r="C39" s="1098"/>
      <c r="D39" s="1098"/>
      <c r="E39" s="107"/>
      <c r="F39" s="107"/>
      <c r="G39" s="107"/>
      <c r="H39" s="107"/>
      <c r="I39" s="107"/>
      <c r="J39" s="107"/>
      <c r="M39" s="1098" t="s">
        <v>43</v>
      </c>
      <c r="N39" s="1098"/>
      <c r="O39" s="1098"/>
      <c r="P39" s="1098"/>
      <c r="Q39" s="1098"/>
      <c r="R39" s="1098"/>
      <c r="S39" s="107"/>
      <c r="T39" s="107"/>
      <c r="U39" s="107"/>
      <c r="V39" s="107"/>
      <c r="W39" s="107"/>
      <c r="X39" s="107"/>
      <c r="Y39" s="107"/>
      <c r="Z39" s="107"/>
      <c r="AA39" s="107"/>
      <c r="AD39" s="306" t="s">
        <v>4759</v>
      </c>
      <c r="AE39" s="1185" t="s">
        <v>4758</v>
      </c>
      <c r="AF39" s="1185"/>
      <c r="AG39" s="1185"/>
      <c r="AH39" s="1185"/>
      <c r="AI39" s="1185"/>
      <c r="AJ39" s="1185"/>
      <c r="AK39" s="1185"/>
      <c r="AL39" s="1185"/>
      <c r="AM39" s="1185"/>
      <c r="AN39" s="1185"/>
      <c r="AO39" s="1185"/>
      <c r="AP39" s="1185"/>
      <c r="AQ39" s="1185"/>
    </row>
    <row r="40" spans="2:44" ht="33.75" customHeight="1">
      <c r="C40" s="1121" t="s">
        <v>4905</v>
      </c>
      <c r="D40" s="1121"/>
      <c r="E40" s="107"/>
      <c r="F40" s="107"/>
      <c r="G40" s="107"/>
      <c r="H40" s="107"/>
      <c r="I40" s="107"/>
      <c r="J40" s="107"/>
      <c r="M40" s="1007" t="s">
        <v>5009</v>
      </c>
      <c r="N40" s="1007"/>
      <c r="O40" s="1007"/>
      <c r="P40" s="1007"/>
      <c r="Q40" s="1007"/>
      <c r="R40" s="1007"/>
      <c r="S40" s="1007"/>
      <c r="T40" s="1007"/>
      <c r="U40" s="107"/>
      <c r="V40" s="107"/>
      <c r="W40" s="107"/>
      <c r="X40" s="107"/>
      <c r="Y40" s="107"/>
      <c r="Z40" s="107"/>
      <c r="AA40" s="107"/>
      <c r="AD40" s="1154" t="s">
        <v>4757</v>
      </c>
      <c r="AE40" s="1154"/>
      <c r="AF40" s="1154"/>
      <c r="AG40" s="1154"/>
      <c r="AH40" s="1154"/>
      <c r="AI40" s="1154"/>
      <c r="AJ40" s="1154"/>
      <c r="AK40" s="1154"/>
      <c r="AL40" s="1154"/>
      <c r="AM40" s="1154"/>
      <c r="AN40" s="1154"/>
      <c r="AO40" s="1154"/>
      <c r="AP40" s="1154"/>
      <c r="AQ40" s="1154"/>
    </row>
    <row r="41" spans="2:44" ht="36" customHeight="1">
      <c r="C41" s="107"/>
      <c r="D41" s="107"/>
      <c r="E41" s="193" t="s">
        <v>42</v>
      </c>
      <c r="F41" s="445"/>
      <c r="G41" s="1122"/>
      <c r="H41" s="1122"/>
      <c r="I41" s="1122"/>
      <c r="J41" s="201"/>
      <c r="N41" s="107"/>
      <c r="O41" s="107"/>
      <c r="P41" s="107"/>
      <c r="Q41" s="107"/>
      <c r="R41" s="107"/>
      <c r="S41" s="107"/>
      <c r="T41" s="107"/>
      <c r="U41" s="107"/>
      <c r="V41" s="193" t="s">
        <v>42</v>
      </c>
      <c r="W41" s="107"/>
      <c r="X41" s="1125" t="s">
        <v>4810</v>
      </c>
      <c r="Y41" s="1007"/>
      <c r="Z41" s="1007"/>
      <c r="AA41" s="201"/>
    </row>
    <row r="42" spans="2:44" ht="18.75" customHeight="1">
      <c r="B42" s="88" t="s">
        <v>5017</v>
      </c>
    </row>
    <row r="43" spans="2:44" ht="38.25" customHeight="1">
      <c r="B43" s="1153" t="s">
        <v>5016</v>
      </c>
      <c r="C43" s="1153"/>
      <c r="D43" s="1153"/>
      <c r="E43" s="1153"/>
      <c r="F43" s="1153"/>
      <c r="G43" s="1153"/>
      <c r="H43" s="1153"/>
      <c r="I43" s="1153"/>
      <c r="J43" s="1153"/>
    </row>
    <row r="53" spans="29:29" ht="20.100000000000001" customHeight="1">
      <c r="AC53" s="108"/>
    </row>
    <row r="54" spans="29:29" ht="20.100000000000001" customHeight="1">
      <c r="AC54" s="108"/>
    </row>
    <row r="55" spans="29:29" ht="20.100000000000001" customHeight="1">
      <c r="AC55" s="108"/>
    </row>
    <row r="56" spans="29:29" ht="20.100000000000001" customHeight="1">
      <c r="AC56" s="108"/>
    </row>
    <row r="57" spans="29:29" ht="20.100000000000001" customHeight="1">
      <c r="AC57" s="108"/>
    </row>
    <row r="58" spans="29:29" ht="20.100000000000001" customHeight="1">
      <c r="AC58" s="108"/>
    </row>
    <row r="59" spans="29:29" ht="20.100000000000001" customHeight="1">
      <c r="AC59" s="108"/>
    </row>
    <row r="60" spans="29:29" ht="20.100000000000001" customHeight="1">
      <c r="AC60" s="108"/>
    </row>
    <row r="61" spans="29:29" ht="20.100000000000001" customHeight="1">
      <c r="AC61" s="108"/>
    </row>
    <row r="62" spans="29:29" ht="20.100000000000001" customHeight="1">
      <c r="AC62" s="108"/>
    </row>
    <row r="63" spans="29:29" ht="20.100000000000001" customHeight="1">
      <c r="AC63" s="108"/>
    </row>
    <row r="64" spans="29:29" ht="20.100000000000001" customHeight="1">
      <c r="AC64" s="108"/>
    </row>
    <row r="65" spans="29:29" ht="20.100000000000001" customHeight="1">
      <c r="AC65" s="108"/>
    </row>
    <row r="66" spans="29:29" ht="20.100000000000001" customHeight="1">
      <c r="AC66" s="108"/>
    </row>
    <row r="67" spans="29:29" ht="20.100000000000001" customHeight="1">
      <c r="AC67" s="108"/>
    </row>
    <row r="68" spans="29:29" ht="20.100000000000001" customHeight="1">
      <c r="AC68" s="108"/>
    </row>
    <row r="69" spans="29:29" ht="20.100000000000001" customHeight="1">
      <c r="AC69" s="108"/>
    </row>
    <row r="70" spans="29:29" ht="20.100000000000001" customHeight="1">
      <c r="AC70" s="108"/>
    </row>
    <row r="71" spans="29:29" ht="20.100000000000001" customHeight="1">
      <c r="AC71" s="108"/>
    </row>
    <row r="72" spans="29:29" ht="20.100000000000001" customHeight="1">
      <c r="AC72" s="108"/>
    </row>
    <row r="73" spans="29:29" ht="20.100000000000001" customHeight="1">
      <c r="AC73" s="108"/>
    </row>
    <row r="74" spans="29:29" ht="20.100000000000001" customHeight="1">
      <c r="AC74" s="108"/>
    </row>
    <row r="75" spans="29:29" ht="20.100000000000001" customHeight="1">
      <c r="AC75" s="108"/>
    </row>
    <row r="76" spans="29:29" ht="20.100000000000001" customHeight="1">
      <c r="AC76" s="108"/>
    </row>
    <row r="77" spans="29:29" ht="20.100000000000001" customHeight="1">
      <c r="AC77" s="108"/>
    </row>
  </sheetData>
  <sheetProtection sheet="1" objects="1" scenarios="1"/>
  <protectedRanges>
    <protectedRange sqref="G41:I41" name="範囲2"/>
    <protectedRange sqref="C40:D40" name="範囲1"/>
  </protectedRanges>
  <mergeCells count="119">
    <mergeCell ref="C40:D40"/>
    <mergeCell ref="B39:D39"/>
    <mergeCell ref="AE26:AL26"/>
    <mergeCell ref="AN26:AP26"/>
    <mergeCell ref="AE27:AE29"/>
    <mergeCell ref="AF27:AL27"/>
    <mergeCell ref="AN27:AP27"/>
    <mergeCell ref="AF28:AL28"/>
    <mergeCell ref="AN28:AP28"/>
    <mergeCell ref="AF29:AL29"/>
    <mergeCell ref="AN29:AP29"/>
    <mergeCell ref="AD30:AQ31"/>
    <mergeCell ref="AE32:AQ33"/>
    <mergeCell ref="AE34:AQ36"/>
    <mergeCell ref="AE37:AQ37"/>
    <mergeCell ref="AE39:AQ39"/>
    <mergeCell ref="AD24:AD29"/>
    <mergeCell ref="AE24:AL24"/>
    <mergeCell ref="AN24:AP24"/>
    <mergeCell ref="AE25:AL25"/>
    <mergeCell ref="AN25:AP25"/>
    <mergeCell ref="E34:J35"/>
    <mergeCell ref="V34:AA35"/>
    <mergeCell ref="E24:J25"/>
    <mergeCell ref="AD20:AD23"/>
    <mergeCell ref="AE20:AL20"/>
    <mergeCell ref="AN20:AP20"/>
    <mergeCell ref="AE21:AL21"/>
    <mergeCell ref="AN21:AP21"/>
    <mergeCell ref="AE22:AL22"/>
    <mergeCell ref="AN22:AP22"/>
    <mergeCell ref="AE23:AL23"/>
    <mergeCell ref="AN23:AP23"/>
    <mergeCell ref="AD16:AD19"/>
    <mergeCell ref="AE16:AL16"/>
    <mergeCell ref="AN16:AP16"/>
    <mergeCell ref="AE17:AL17"/>
    <mergeCell ref="AN17:AP17"/>
    <mergeCell ref="AE18:AL18"/>
    <mergeCell ref="AN18:AP18"/>
    <mergeCell ref="AE19:AL19"/>
    <mergeCell ref="AN19:AP19"/>
    <mergeCell ref="AD10:AJ10"/>
    <mergeCell ref="AD11:AJ11"/>
    <mergeCell ref="AD12:AL12"/>
    <mergeCell ref="AN12:AP12"/>
    <mergeCell ref="AD13:AD15"/>
    <mergeCell ref="AE13:AL13"/>
    <mergeCell ref="AN13:AP13"/>
    <mergeCell ref="AE14:AL14"/>
    <mergeCell ref="AN14:AP14"/>
    <mergeCell ref="AE15:AL15"/>
    <mergeCell ref="AN15:AP15"/>
    <mergeCell ref="AD3:AJ3"/>
    <mergeCell ref="AK3:AM3"/>
    <mergeCell ref="AD5:AH5"/>
    <mergeCell ref="AF7:AQ8"/>
    <mergeCell ref="AD9:AK9"/>
    <mergeCell ref="A2:K2"/>
    <mergeCell ref="L2:AB2"/>
    <mergeCell ref="B3:J3"/>
    <mergeCell ref="M3:AA3"/>
    <mergeCell ref="B5:J5"/>
    <mergeCell ref="M5:AA5"/>
    <mergeCell ref="N7:AA8"/>
    <mergeCell ref="F9:J9"/>
    <mergeCell ref="W9:AA9"/>
    <mergeCell ref="C12:E12"/>
    <mergeCell ref="F12:H12"/>
    <mergeCell ref="I12:J12"/>
    <mergeCell ref="N12:V12"/>
    <mergeCell ref="W12:Y12"/>
    <mergeCell ref="Z12:AA12"/>
    <mergeCell ref="N11:V11"/>
    <mergeCell ref="B7:B9"/>
    <mergeCell ref="C7:J8"/>
    <mergeCell ref="M7:M9"/>
    <mergeCell ref="B10:B11"/>
    <mergeCell ref="C10:E10"/>
    <mergeCell ref="F10:H11"/>
    <mergeCell ref="I10:J11"/>
    <mergeCell ref="M10:M11"/>
    <mergeCell ref="N10:V10"/>
    <mergeCell ref="W10:Y11"/>
    <mergeCell ref="Z10:AA11"/>
    <mergeCell ref="C11:E11"/>
    <mergeCell ref="E18:J19"/>
    <mergeCell ref="V18:AA19"/>
    <mergeCell ref="E20:J21"/>
    <mergeCell ref="B43:J43"/>
    <mergeCell ref="E22:J23"/>
    <mergeCell ref="V22:AA23"/>
    <mergeCell ref="B13:B37"/>
    <mergeCell ref="C13:D13"/>
    <mergeCell ref="E13:J13"/>
    <mergeCell ref="M13:M37"/>
    <mergeCell ref="N13:U13"/>
    <mergeCell ref="V13:AA13"/>
    <mergeCell ref="E14:J15"/>
    <mergeCell ref="V24:AA25"/>
    <mergeCell ref="E26:J27"/>
    <mergeCell ref="V26:AA27"/>
    <mergeCell ref="E28:J29"/>
    <mergeCell ref="V28:AA29"/>
    <mergeCell ref="V14:AA15"/>
    <mergeCell ref="E16:J17"/>
    <mergeCell ref="V16:AA17"/>
    <mergeCell ref="E30:J31"/>
    <mergeCell ref="V30:AA31"/>
    <mergeCell ref="V20:AA21"/>
    <mergeCell ref="AD40:AQ40"/>
    <mergeCell ref="G41:I41"/>
    <mergeCell ref="X41:Z41"/>
    <mergeCell ref="E36:J37"/>
    <mergeCell ref="V36:AA37"/>
    <mergeCell ref="M39:R39"/>
    <mergeCell ref="M40:T40"/>
    <mergeCell ref="E32:J33"/>
    <mergeCell ref="V32:AA33"/>
  </mergeCells>
  <phoneticPr fontId="4"/>
  <conditionalFormatting sqref="F41">
    <cfRule type="cellIs" dxfId="0" priority="1" operator="equal">
      <formula>0</formula>
    </cfRule>
  </conditionalFormatting>
  <dataValidations count="1">
    <dataValidation allowBlank="1" showInputMessage="1" showErrorMessage="1" prompt="身分証明書に記載の現住所_x000a_※取引士である場合は、取引士証の住所と一致" sqref="C7:J8" xr:uid="{692C3211-AB71-4156-BD52-0386034B7CCF}"/>
  </dataValidations>
  <pageMargins left="0.78740157480314965" right="0.23622047244094491" top="0.35433070866141736" bottom="0.35433070866141736" header="0.31496062992125984" footer="0.31496062992125984"/>
  <pageSetup paperSize="9" scale="94" orientation="portrait" blackAndWhite="1"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B59"/>
  <sheetViews>
    <sheetView showGridLines="0" zoomScale="80" zoomScaleNormal="80" zoomScaleSheetLayoutView="80" workbookViewId="0">
      <selection activeCell="R11" sqref="R11:AD12"/>
    </sheetView>
  </sheetViews>
  <sheetFormatPr defaultColWidth="3.375" defaultRowHeight="15.95" customHeight="1"/>
  <cols>
    <col min="1" max="1" width="4" style="5" customWidth="1"/>
    <col min="2" max="2" width="2.125" style="5" customWidth="1"/>
    <col min="3" max="30" width="3.125" style="5" customWidth="1"/>
    <col min="31" max="31" width="1.25" style="5" customWidth="1"/>
    <col min="32" max="32" width="2.125" style="7" customWidth="1"/>
    <col min="33" max="33" width="16.25" style="7" customWidth="1"/>
    <col min="34" max="37" width="4.625" style="327" customWidth="1"/>
    <col min="38" max="38" width="4.75" style="327" customWidth="1"/>
    <col min="39" max="50" width="4.625" style="327" customWidth="1"/>
    <col min="51" max="51" width="10.125" style="327" customWidth="1"/>
    <col min="52" max="54" width="4" style="6" customWidth="1"/>
    <col min="55" max="61" width="2.875" style="6" customWidth="1"/>
    <col min="62" max="130" width="3.375" style="6"/>
    <col min="131" max="16384" width="3.375" style="5"/>
  </cols>
  <sheetData>
    <row r="1" spans="1:51" ht="15.95" customHeight="1">
      <c r="A1" s="680" t="s">
        <v>359</v>
      </c>
      <c r="B1" s="680"/>
      <c r="C1" s="680"/>
      <c r="D1" s="9"/>
      <c r="E1" s="9"/>
      <c r="F1" s="9"/>
      <c r="G1" s="9"/>
      <c r="H1" s="9"/>
      <c r="I1" s="9"/>
      <c r="J1" s="9"/>
      <c r="K1" s="9"/>
      <c r="L1" s="9"/>
      <c r="M1" s="9"/>
      <c r="N1" s="9"/>
      <c r="O1" s="9"/>
      <c r="P1" s="9"/>
      <c r="Q1" s="9"/>
      <c r="R1" s="9"/>
      <c r="S1" s="9"/>
      <c r="T1" s="9"/>
      <c r="U1" s="9"/>
      <c r="V1" s="9"/>
      <c r="W1" s="9"/>
      <c r="X1" s="9"/>
      <c r="Y1" s="9"/>
      <c r="Z1" s="9"/>
      <c r="AA1" s="9"/>
      <c r="AB1" s="9"/>
      <c r="AC1" s="9"/>
      <c r="AD1" s="9"/>
      <c r="AE1" s="9"/>
      <c r="AQ1" s="335" t="s">
        <v>165</v>
      </c>
    </row>
    <row r="2" spans="1:51" ht="15.95" customHeight="1" thickBot="1">
      <c r="A2" s="680" t="s">
        <v>360</v>
      </c>
      <c r="B2" s="680"/>
      <c r="C2" s="680"/>
      <c r="D2" s="9" t="s">
        <v>361</v>
      </c>
      <c r="E2" s="9"/>
      <c r="F2" s="9"/>
      <c r="G2" s="9"/>
      <c r="H2" s="9"/>
      <c r="I2" s="9"/>
      <c r="J2" s="9"/>
      <c r="K2" s="9"/>
      <c r="L2" s="9"/>
      <c r="M2" s="9"/>
      <c r="N2" s="9"/>
      <c r="O2" s="9"/>
      <c r="P2" s="9"/>
      <c r="Q2" s="9"/>
      <c r="R2" s="9"/>
      <c r="S2" s="9"/>
      <c r="T2" s="9"/>
      <c r="U2" s="9"/>
      <c r="V2" s="9"/>
      <c r="W2" s="9"/>
      <c r="X2" s="9"/>
      <c r="Y2" s="9"/>
      <c r="Z2" s="9"/>
      <c r="AA2" s="9"/>
      <c r="AB2" s="719" t="s">
        <v>362</v>
      </c>
      <c r="AC2" s="719"/>
      <c r="AD2" s="719"/>
      <c r="AE2" s="9"/>
      <c r="AQ2" s="335" t="s">
        <v>166</v>
      </c>
    </row>
    <row r="3" spans="1:51" ht="15.95" customHeight="1" thickBot="1">
      <c r="A3" s="9"/>
      <c r="B3" s="9"/>
      <c r="C3" s="9"/>
      <c r="D3" s="9"/>
      <c r="E3" s="9"/>
      <c r="F3" s="9"/>
      <c r="G3" s="9"/>
      <c r="H3" s="9"/>
      <c r="I3" s="9"/>
      <c r="J3" s="9"/>
      <c r="K3" s="9"/>
      <c r="L3" s="9"/>
      <c r="M3" s="9"/>
      <c r="N3" s="9"/>
      <c r="O3" s="9"/>
      <c r="P3" s="9"/>
      <c r="Q3" s="9"/>
      <c r="R3" s="9"/>
      <c r="S3" s="9"/>
      <c r="T3" s="9"/>
      <c r="U3" s="9"/>
      <c r="V3" s="9"/>
      <c r="W3" s="9"/>
      <c r="X3" s="9"/>
      <c r="Y3" s="9"/>
      <c r="Z3" s="9"/>
      <c r="AA3" s="9"/>
      <c r="AB3" s="10" t="s">
        <v>29</v>
      </c>
      <c r="AC3" s="11" t="s">
        <v>363</v>
      </c>
      <c r="AD3" s="12" t="s">
        <v>27</v>
      </c>
      <c r="AE3" s="9"/>
      <c r="AQ3" s="335" t="s">
        <v>167</v>
      </c>
    </row>
    <row r="4" spans="1:51" ht="7.5" customHeight="1">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Q4" s="335" t="s">
        <v>168</v>
      </c>
    </row>
    <row r="5" spans="1:51" ht="20.25" customHeight="1">
      <c r="A5" s="720" t="s">
        <v>364</v>
      </c>
      <c r="B5" s="720"/>
      <c r="C5" s="720"/>
      <c r="D5" s="720"/>
      <c r="E5" s="720"/>
      <c r="F5" s="720"/>
      <c r="G5" s="720"/>
      <c r="H5" s="720"/>
      <c r="I5" s="720"/>
      <c r="J5" s="720"/>
      <c r="K5" s="720"/>
      <c r="L5" s="720"/>
      <c r="M5" s="720"/>
      <c r="N5" s="720"/>
      <c r="O5" s="720"/>
      <c r="P5" s="720"/>
      <c r="Q5" s="720"/>
      <c r="R5" s="720"/>
      <c r="S5" s="720"/>
      <c r="T5" s="720"/>
      <c r="U5" s="720"/>
      <c r="V5" s="720"/>
      <c r="W5" s="720"/>
      <c r="X5" s="720"/>
      <c r="Y5" s="720"/>
      <c r="Z5" s="720"/>
      <c r="AA5" s="720"/>
      <c r="AB5" s="720"/>
      <c r="AC5" s="720"/>
      <c r="AD5" s="720"/>
      <c r="AE5" s="720"/>
      <c r="AQ5" s="335" t="s">
        <v>169</v>
      </c>
    </row>
    <row r="6" spans="1:51" ht="15.75" customHeight="1">
      <c r="A6" s="639" t="s">
        <v>1</v>
      </c>
      <c r="B6" s="639"/>
      <c r="C6" s="639"/>
      <c r="D6" s="639"/>
      <c r="E6" s="639"/>
      <c r="F6" s="639"/>
      <c r="G6" s="639"/>
      <c r="H6" s="639"/>
      <c r="I6" s="639"/>
      <c r="J6" s="639"/>
      <c r="K6" s="639"/>
      <c r="L6" s="639"/>
      <c r="M6" s="639"/>
      <c r="N6" s="639"/>
      <c r="O6" s="639"/>
      <c r="P6" s="639"/>
      <c r="Q6" s="639"/>
      <c r="R6" s="639"/>
      <c r="S6" s="639"/>
      <c r="T6" s="639"/>
      <c r="U6" s="639"/>
      <c r="V6" s="639"/>
      <c r="W6" s="639"/>
      <c r="X6" s="639"/>
      <c r="Y6" s="639"/>
      <c r="Z6" s="639"/>
      <c r="AA6" s="639"/>
      <c r="AB6" s="639"/>
      <c r="AC6" s="639"/>
      <c r="AD6" s="639"/>
      <c r="AE6" s="639"/>
      <c r="AQ6" s="335" t="s">
        <v>170</v>
      </c>
    </row>
    <row r="7" spans="1:51" ht="8.25" customHeight="1">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9"/>
      <c r="AC7" s="9"/>
      <c r="AD7" s="9"/>
      <c r="AE7" s="9"/>
      <c r="AQ7" s="335" t="s">
        <v>171</v>
      </c>
    </row>
    <row r="8" spans="1:51" ht="16.5" customHeight="1" thickBot="1">
      <c r="A8" s="9"/>
      <c r="B8" s="9"/>
      <c r="C8" s="721" t="s">
        <v>365</v>
      </c>
      <c r="D8" s="721"/>
      <c r="E8" s="721"/>
      <c r="F8" s="721"/>
      <c r="G8" s="721"/>
      <c r="H8" s="721"/>
      <c r="I8" s="721"/>
      <c r="J8" s="721"/>
      <c r="K8" s="721"/>
      <c r="L8" s="721"/>
      <c r="M8" s="721"/>
      <c r="N8" s="721"/>
      <c r="O8" s="721"/>
      <c r="P8" s="721"/>
      <c r="Q8" s="721"/>
      <c r="R8" s="721"/>
      <c r="S8" s="721"/>
      <c r="T8" s="721"/>
      <c r="U8" s="721"/>
      <c r="V8" s="721"/>
      <c r="W8" s="721"/>
      <c r="X8" s="721"/>
      <c r="Y8" s="721"/>
      <c r="Z8" s="721"/>
      <c r="AA8" s="721"/>
      <c r="AB8" s="9"/>
      <c r="AC8" s="9"/>
      <c r="AD8" s="9"/>
      <c r="AE8" s="9"/>
      <c r="AQ8" s="335" t="s">
        <v>172</v>
      </c>
    </row>
    <row r="9" spans="1:51" ht="16.5" customHeight="1" thickBot="1">
      <c r="A9" s="9"/>
      <c r="B9" s="9"/>
      <c r="C9" s="708" t="s">
        <v>366</v>
      </c>
      <c r="D9" s="708"/>
      <c r="E9" s="708"/>
      <c r="F9" s="708"/>
      <c r="G9" s="708"/>
      <c r="H9" s="708"/>
      <c r="I9" s="708"/>
      <c r="J9" s="708"/>
      <c r="K9" s="708"/>
      <c r="L9" s="708"/>
      <c r="M9" s="708"/>
      <c r="N9" s="708"/>
      <c r="O9" s="708"/>
      <c r="P9" s="708"/>
      <c r="Q9" s="708"/>
      <c r="R9" s="708"/>
      <c r="S9" s="708"/>
      <c r="T9" s="708"/>
      <c r="U9" s="708"/>
      <c r="V9" s="708"/>
      <c r="W9" s="708"/>
      <c r="X9" s="708"/>
      <c r="Y9" s="708"/>
      <c r="Z9" s="708"/>
      <c r="AA9" s="708"/>
      <c r="AB9" s="9"/>
      <c r="AC9" s="9"/>
      <c r="AD9" s="9"/>
      <c r="AE9" s="9"/>
      <c r="AG9" s="416" t="s">
        <v>367</v>
      </c>
      <c r="AH9" s="674"/>
      <c r="AI9" s="675"/>
      <c r="AJ9" s="675"/>
      <c r="AK9" s="676"/>
      <c r="AL9" s="338" t="s">
        <v>4931</v>
      </c>
      <c r="AM9" s="339"/>
      <c r="AN9" s="339"/>
      <c r="AO9" s="339"/>
      <c r="AP9" s="339"/>
      <c r="AQ9" s="340" t="s">
        <v>173</v>
      </c>
      <c r="AR9" s="339"/>
      <c r="AS9" s="339"/>
      <c r="AT9" s="339"/>
      <c r="AU9" s="339"/>
      <c r="AV9" s="339"/>
      <c r="AW9" s="339"/>
      <c r="AX9" s="339"/>
      <c r="AY9" s="341" t="s">
        <v>177</v>
      </c>
    </row>
    <row r="10" spans="1:51" ht="21.95" customHeight="1" thickBot="1">
      <c r="A10" s="9"/>
      <c r="B10" s="9"/>
      <c r="C10" s="9"/>
      <c r="D10" s="9"/>
      <c r="E10" s="9"/>
      <c r="F10" s="709"/>
      <c r="G10" s="709"/>
      <c r="H10" s="709"/>
      <c r="I10" s="709"/>
      <c r="J10" s="709"/>
      <c r="K10" s="709"/>
      <c r="L10" s="14"/>
      <c r="M10" s="9"/>
      <c r="N10" s="9"/>
      <c r="O10" s="9"/>
      <c r="P10" s="9"/>
      <c r="Q10" s="9"/>
      <c r="R10" s="9"/>
      <c r="S10" s="9"/>
      <c r="T10" s="718" t="str">
        <f>IF(AH9="","　　年　　月　　日",AH9)</f>
        <v>　　年　　月　　日</v>
      </c>
      <c r="U10" s="718"/>
      <c r="V10" s="718"/>
      <c r="W10" s="718"/>
      <c r="X10" s="718"/>
      <c r="Y10" s="718"/>
      <c r="Z10" s="718"/>
      <c r="AA10" s="9"/>
      <c r="AB10" s="9"/>
      <c r="AC10" s="9"/>
      <c r="AD10" s="9"/>
      <c r="AE10" s="9"/>
      <c r="AF10" s="336"/>
      <c r="AG10" s="416" t="s">
        <v>368</v>
      </c>
      <c r="AH10" s="710" t="s">
        <v>4646</v>
      </c>
      <c r="AI10" s="711"/>
      <c r="AJ10" s="711"/>
      <c r="AK10" s="712"/>
      <c r="AL10" s="342"/>
      <c r="AM10" s="342"/>
      <c r="AN10" s="342"/>
      <c r="AO10" s="342"/>
      <c r="AP10" s="342"/>
      <c r="AQ10" s="342"/>
      <c r="AR10" s="342"/>
      <c r="AS10" s="342"/>
      <c r="AT10" s="342"/>
      <c r="AU10" s="342"/>
      <c r="AV10" s="342"/>
      <c r="AW10" s="342"/>
      <c r="AX10" s="342"/>
    </row>
    <row r="11" spans="1:51" ht="21.75" customHeight="1" thickBot="1">
      <c r="A11" s="9"/>
      <c r="B11" s="9"/>
      <c r="C11" s="9"/>
      <c r="D11" s="9"/>
      <c r="E11" s="699" t="str">
        <f>IF(AH10="","○○○○局長　殿",AH10)</f>
        <v>兵庫県知事　殿</v>
      </c>
      <c r="F11" s="699"/>
      <c r="G11" s="699"/>
      <c r="H11" s="699"/>
      <c r="I11" s="699"/>
      <c r="J11" s="699"/>
      <c r="K11" s="699"/>
      <c r="L11" s="9"/>
      <c r="M11" s="9"/>
      <c r="N11" s="9"/>
      <c r="O11" s="9"/>
      <c r="P11" s="9"/>
      <c r="Q11" s="9"/>
      <c r="R11" s="716" t="str">
        <f>IF(AH12="","",AH12)</f>
        <v/>
      </c>
      <c r="S11" s="716"/>
      <c r="T11" s="716"/>
      <c r="U11" s="716"/>
      <c r="V11" s="716"/>
      <c r="W11" s="716"/>
      <c r="X11" s="716"/>
      <c r="Y11" s="716"/>
      <c r="Z11" s="716"/>
      <c r="AA11" s="716"/>
      <c r="AB11" s="716"/>
      <c r="AC11" s="716"/>
      <c r="AD11" s="716"/>
      <c r="AE11" s="9"/>
      <c r="AF11" s="337"/>
      <c r="AG11" s="415"/>
    </row>
    <row r="12" spans="1:51" ht="21.95" customHeight="1" thickBot="1">
      <c r="A12" s="9"/>
      <c r="B12" s="9"/>
      <c r="C12" s="9"/>
      <c r="D12" s="9"/>
      <c r="E12" s="9"/>
      <c r="F12" s="9"/>
      <c r="G12" s="9"/>
      <c r="H12" s="9"/>
      <c r="I12" s="9"/>
      <c r="J12" s="9"/>
      <c r="K12" s="9"/>
      <c r="L12" s="707" t="s">
        <v>2</v>
      </c>
      <c r="M12" s="707"/>
      <c r="N12" s="707"/>
      <c r="O12" s="707"/>
      <c r="P12" s="707"/>
      <c r="Q12" s="9"/>
      <c r="R12" s="716"/>
      <c r="S12" s="716"/>
      <c r="T12" s="716"/>
      <c r="U12" s="716"/>
      <c r="V12" s="716"/>
      <c r="W12" s="716"/>
      <c r="X12" s="716"/>
      <c r="Y12" s="716"/>
      <c r="Z12" s="716"/>
      <c r="AA12" s="716"/>
      <c r="AB12" s="716"/>
      <c r="AC12" s="716"/>
      <c r="AD12" s="716"/>
      <c r="AE12" s="9"/>
      <c r="AF12" s="336"/>
      <c r="AG12" s="416" t="s">
        <v>369</v>
      </c>
      <c r="AH12" s="713"/>
      <c r="AI12" s="714"/>
      <c r="AJ12" s="714"/>
      <c r="AK12" s="714"/>
      <c r="AL12" s="714"/>
      <c r="AM12" s="714"/>
      <c r="AN12" s="714"/>
      <c r="AO12" s="714"/>
      <c r="AP12" s="714"/>
      <c r="AQ12" s="714"/>
      <c r="AR12" s="714"/>
      <c r="AS12" s="714"/>
      <c r="AT12" s="714"/>
      <c r="AU12" s="714"/>
      <c r="AV12" s="714"/>
      <c r="AW12" s="714"/>
      <c r="AX12" s="715"/>
      <c r="AY12" s="341" t="s">
        <v>177</v>
      </c>
    </row>
    <row r="13" spans="1:51" ht="16.5" customHeight="1" thickBot="1">
      <c r="A13" s="9"/>
      <c r="B13" s="9"/>
      <c r="C13" s="9"/>
      <c r="D13" s="9"/>
      <c r="E13" s="9"/>
      <c r="F13" s="9"/>
      <c r="G13" s="9"/>
      <c r="H13" s="9"/>
      <c r="I13" s="9"/>
      <c r="J13" s="9"/>
      <c r="K13" s="9"/>
      <c r="L13" s="680" t="s">
        <v>370</v>
      </c>
      <c r="M13" s="680"/>
      <c r="N13" s="680"/>
      <c r="O13" s="680"/>
      <c r="P13" s="680"/>
      <c r="Q13" s="9"/>
      <c r="R13" s="691" t="str">
        <f>IF(AH13="","","〒"&amp;LEFT(AH13,3)&amp;"-"&amp;RIGHT(AH13,4))</f>
        <v/>
      </c>
      <c r="S13" s="692"/>
      <c r="T13" s="692"/>
      <c r="U13" s="692"/>
      <c r="V13" s="692"/>
      <c r="W13" s="692"/>
      <c r="X13" s="692"/>
      <c r="Y13" s="692"/>
      <c r="Z13" s="692"/>
      <c r="AA13" s="692"/>
      <c r="AB13" s="692"/>
      <c r="AC13" s="692"/>
      <c r="AD13" s="9"/>
      <c r="AE13" s="9"/>
      <c r="AF13" s="336"/>
      <c r="AG13" s="416" t="s">
        <v>371</v>
      </c>
      <c r="AH13" s="677"/>
      <c r="AI13" s="678"/>
      <c r="AJ13" s="678"/>
      <c r="AK13" s="679"/>
      <c r="AL13" s="343" t="s">
        <v>372</v>
      </c>
      <c r="AM13" s="344"/>
      <c r="AN13" s="344"/>
      <c r="AO13" s="344"/>
      <c r="AP13" s="344"/>
      <c r="AQ13" s="344"/>
      <c r="AR13" s="344"/>
      <c r="AS13" s="344"/>
      <c r="AT13" s="344"/>
      <c r="AU13" s="344"/>
      <c r="AV13" s="344"/>
      <c r="AW13" s="344"/>
      <c r="AX13" s="344"/>
      <c r="AY13" s="341" t="s">
        <v>177</v>
      </c>
    </row>
    <row r="14" spans="1:51" ht="21.95" customHeight="1">
      <c r="A14" s="9"/>
      <c r="B14" s="9"/>
      <c r="C14" s="9"/>
      <c r="D14" s="9"/>
      <c r="E14" s="9"/>
      <c r="F14" s="9"/>
      <c r="G14" s="9"/>
      <c r="H14" s="9"/>
      <c r="I14" s="9"/>
      <c r="J14" s="9"/>
      <c r="K14" s="9"/>
      <c r="L14" s="700" t="s">
        <v>373</v>
      </c>
      <c r="M14" s="700"/>
      <c r="N14" s="700"/>
      <c r="O14" s="700"/>
      <c r="P14" s="700"/>
      <c r="Q14" s="9"/>
      <c r="R14" s="717" t="str">
        <f>IF(AH14="","",AH14)</f>
        <v/>
      </c>
      <c r="S14" s="717"/>
      <c r="T14" s="717"/>
      <c r="U14" s="717"/>
      <c r="V14" s="717"/>
      <c r="W14" s="717"/>
      <c r="X14" s="717"/>
      <c r="Y14" s="717"/>
      <c r="Z14" s="717"/>
      <c r="AA14" s="717"/>
      <c r="AB14" s="717"/>
      <c r="AC14" s="717"/>
      <c r="AD14" s="717"/>
      <c r="AE14" s="9"/>
      <c r="AF14" s="345"/>
      <c r="AG14" s="417" t="s">
        <v>374</v>
      </c>
      <c r="AH14" s="701"/>
      <c r="AI14" s="702"/>
      <c r="AJ14" s="702"/>
      <c r="AK14" s="702"/>
      <c r="AL14" s="702"/>
      <c r="AM14" s="702"/>
      <c r="AN14" s="702"/>
      <c r="AO14" s="702"/>
      <c r="AP14" s="702"/>
      <c r="AQ14" s="702"/>
      <c r="AR14" s="702"/>
      <c r="AS14" s="702"/>
      <c r="AT14" s="702"/>
      <c r="AU14" s="702"/>
      <c r="AV14" s="702"/>
      <c r="AW14" s="702"/>
      <c r="AX14" s="703"/>
      <c r="AY14" s="341" t="s">
        <v>177</v>
      </c>
    </row>
    <row r="15" spans="1:51" ht="21.95" customHeight="1" thickBot="1">
      <c r="A15" s="9"/>
      <c r="B15" s="9"/>
      <c r="C15" s="9"/>
      <c r="D15" s="9"/>
      <c r="E15" s="9"/>
      <c r="F15" s="9"/>
      <c r="G15" s="9"/>
      <c r="H15" s="9"/>
      <c r="I15" s="9"/>
      <c r="J15" s="9"/>
      <c r="K15" s="9"/>
      <c r="L15" s="707" t="s">
        <v>375</v>
      </c>
      <c r="M15" s="707"/>
      <c r="N15" s="707"/>
      <c r="O15" s="707"/>
      <c r="P15" s="707"/>
      <c r="Q15" s="9"/>
      <c r="R15" s="717"/>
      <c r="S15" s="717"/>
      <c r="T15" s="717"/>
      <c r="U15" s="717"/>
      <c r="V15" s="717"/>
      <c r="W15" s="717"/>
      <c r="X15" s="717"/>
      <c r="Y15" s="717"/>
      <c r="Z15" s="717"/>
      <c r="AA15" s="717"/>
      <c r="AB15" s="717"/>
      <c r="AC15" s="717"/>
      <c r="AD15" s="717"/>
      <c r="AE15" s="9"/>
      <c r="AF15" s="336"/>
      <c r="AG15" s="416" t="s">
        <v>376</v>
      </c>
      <c r="AH15" s="704"/>
      <c r="AI15" s="705"/>
      <c r="AJ15" s="705"/>
      <c r="AK15" s="705"/>
      <c r="AL15" s="705"/>
      <c r="AM15" s="705"/>
      <c r="AN15" s="705"/>
      <c r="AO15" s="705"/>
      <c r="AP15" s="705"/>
      <c r="AQ15" s="705"/>
      <c r="AR15" s="705"/>
      <c r="AS15" s="705"/>
      <c r="AT15" s="705"/>
      <c r="AU15" s="705"/>
      <c r="AV15" s="705"/>
      <c r="AW15" s="705"/>
      <c r="AX15" s="706"/>
    </row>
    <row r="16" spans="1:51" ht="12" customHeight="1">
      <c r="A16" s="9"/>
      <c r="B16" s="9"/>
      <c r="C16" s="9"/>
      <c r="D16" s="9"/>
      <c r="E16" s="9"/>
      <c r="F16" s="9"/>
      <c r="G16" s="9"/>
      <c r="H16" s="9"/>
      <c r="I16" s="9"/>
      <c r="J16" s="9"/>
      <c r="K16" s="9"/>
      <c r="L16" s="680" t="s">
        <v>3</v>
      </c>
      <c r="M16" s="680"/>
      <c r="N16" s="680"/>
      <c r="O16" s="680"/>
      <c r="P16" s="680"/>
      <c r="Q16" s="9"/>
      <c r="R16" s="696" t="str">
        <f>IF(AH16="","",AH16)</f>
        <v/>
      </c>
      <c r="S16" s="696"/>
      <c r="T16" s="696"/>
      <c r="U16" s="696"/>
      <c r="V16" s="696"/>
      <c r="W16" s="696"/>
      <c r="X16" s="696"/>
      <c r="Y16" s="696"/>
      <c r="Z16" s="696"/>
      <c r="AA16" s="696"/>
      <c r="AB16" s="696"/>
      <c r="AC16" s="696"/>
      <c r="AD16" s="696"/>
      <c r="AE16" s="9"/>
      <c r="AF16" s="345"/>
      <c r="AG16" s="417" t="s">
        <v>4916</v>
      </c>
      <c r="AH16" s="681"/>
      <c r="AI16" s="682"/>
      <c r="AJ16" s="682"/>
      <c r="AK16" s="682"/>
      <c r="AL16" s="682"/>
      <c r="AM16" s="682"/>
      <c r="AN16" s="682"/>
      <c r="AO16" s="682"/>
      <c r="AP16" s="682"/>
      <c r="AQ16" s="682"/>
      <c r="AR16" s="682"/>
      <c r="AS16" s="682"/>
      <c r="AT16" s="682"/>
      <c r="AU16" s="682"/>
      <c r="AV16" s="682"/>
      <c r="AW16" s="682"/>
      <c r="AX16" s="683"/>
      <c r="AY16" s="341" t="s">
        <v>177</v>
      </c>
    </row>
    <row r="17" spans="1:132" ht="12" customHeight="1">
      <c r="A17" s="9"/>
      <c r="B17" s="9"/>
      <c r="C17" s="9"/>
      <c r="D17" s="9"/>
      <c r="E17" s="9"/>
      <c r="F17" s="9"/>
      <c r="G17" s="9"/>
      <c r="H17" s="9"/>
      <c r="I17" s="9"/>
      <c r="J17" s="9"/>
      <c r="K17" s="9"/>
      <c r="L17" s="690" t="s">
        <v>377</v>
      </c>
      <c r="M17" s="690"/>
      <c r="N17" s="690"/>
      <c r="O17" s="690"/>
      <c r="P17" s="690"/>
      <c r="Q17" s="9"/>
      <c r="R17" s="696"/>
      <c r="S17" s="696"/>
      <c r="T17" s="696"/>
      <c r="U17" s="696"/>
      <c r="V17" s="696"/>
      <c r="W17" s="696"/>
      <c r="X17" s="696"/>
      <c r="Y17" s="696"/>
      <c r="Z17" s="696"/>
      <c r="AA17" s="696"/>
      <c r="AB17" s="696"/>
      <c r="AC17" s="696"/>
      <c r="AD17" s="696"/>
      <c r="AE17" s="9"/>
      <c r="AF17" s="346"/>
      <c r="AG17" s="346" t="s">
        <v>378</v>
      </c>
      <c r="AH17" s="684"/>
      <c r="AI17" s="685"/>
      <c r="AJ17" s="685"/>
      <c r="AK17" s="685"/>
      <c r="AL17" s="685"/>
      <c r="AM17" s="685"/>
      <c r="AN17" s="685"/>
      <c r="AO17" s="685"/>
      <c r="AP17" s="685"/>
      <c r="AQ17" s="685"/>
      <c r="AR17" s="685"/>
      <c r="AS17" s="685"/>
      <c r="AT17" s="685"/>
      <c r="AU17" s="685"/>
      <c r="AV17" s="685"/>
      <c r="AW17" s="685"/>
      <c r="AX17" s="686"/>
      <c r="AY17" s="341"/>
    </row>
    <row r="18" spans="1:132" ht="12" customHeight="1" thickBot="1">
      <c r="A18" s="9"/>
      <c r="B18" s="9"/>
      <c r="C18" s="9"/>
      <c r="D18" s="9"/>
      <c r="E18" s="9"/>
      <c r="F18" s="9"/>
      <c r="G18" s="9"/>
      <c r="H18" s="9"/>
      <c r="I18" s="9"/>
      <c r="J18" s="9"/>
      <c r="K18" s="9"/>
      <c r="L18" s="680" t="s">
        <v>379</v>
      </c>
      <c r="M18" s="680"/>
      <c r="N18" s="680"/>
      <c r="O18" s="680"/>
      <c r="P18" s="680"/>
      <c r="Q18" s="9"/>
      <c r="R18" s="696"/>
      <c r="S18" s="696"/>
      <c r="T18" s="696"/>
      <c r="U18" s="696"/>
      <c r="V18" s="696"/>
      <c r="W18" s="696"/>
      <c r="X18" s="696"/>
      <c r="Y18" s="696"/>
      <c r="Z18" s="696"/>
      <c r="AA18" s="696"/>
      <c r="AB18" s="696"/>
      <c r="AC18" s="696"/>
      <c r="AD18" s="696"/>
      <c r="AE18" s="9"/>
      <c r="AF18" s="336"/>
      <c r="AG18" s="416" t="s">
        <v>380</v>
      </c>
      <c r="AH18" s="687"/>
      <c r="AI18" s="688"/>
      <c r="AJ18" s="688"/>
      <c r="AK18" s="688"/>
      <c r="AL18" s="688"/>
      <c r="AM18" s="688"/>
      <c r="AN18" s="688"/>
      <c r="AO18" s="688"/>
      <c r="AP18" s="688"/>
      <c r="AQ18" s="688"/>
      <c r="AR18" s="688"/>
      <c r="AS18" s="688"/>
      <c r="AT18" s="688"/>
      <c r="AU18" s="688"/>
      <c r="AV18" s="688"/>
      <c r="AW18" s="688"/>
      <c r="AX18" s="689"/>
    </row>
    <row r="19" spans="1:132" ht="16.5" customHeight="1" thickBot="1">
      <c r="A19" s="9"/>
      <c r="B19" s="9"/>
      <c r="C19" s="9"/>
      <c r="D19" s="9"/>
      <c r="E19" s="9"/>
      <c r="F19" s="9"/>
      <c r="G19" s="9"/>
      <c r="H19" s="9"/>
      <c r="I19" s="9"/>
      <c r="J19" s="9"/>
      <c r="K19" s="9"/>
      <c r="L19" s="680" t="s">
        <v>4</v>
      </c>
      <c r="M19" s="680"/>
      <c r="N19" s="680"/>
      <c r="O19" s="680"/>
      <c r="P19" s="680"/>
      <c r="Q19" s="9"/>
      <c r="R19" s="691" t="str">
        <f>IF(AH19="","",AH19)</f>
        <v/>
      </c>
      <c r="S19" s="692"/>
      <c r="T19" s="692"/>
      <c r="U19" s="692"/>
      <c r="V19" s="692"/>
      <c r="W19" s="692"/>
      <c r="X19" s="692"/>
      <c r="Y19" s="692"/>
      <c r="Z19" s="692"/>
      <c r="AA19" s="692"/>
      <c r="AB19" s="692"/>
      <c r="AC19" s="692"/>
      <c r="AD19" s="9"/>
      <c r="AE19" s="9"/>
      <c r="AF19" s="346"/>
      <c r="AG19" s="356" t="s">
        <v>381</v>
      </c>
      <c r="AH19" s="693"/>
      <c r="AI19" s="694"/>
      <c r="AJ19" s="694"/>
      <c r="AK19" s="695"/>
      <c r="AL19" s="347" t="s">
        <v>382</v>
      </c>
      <c r="AM19" s="348"/>
      <c r="AN19" s="348"/>
      <c r="AO19" s="348"/>
      <c r="AP19" s="348"/>
      <c r="AQ19" s="348"/>
      <c r="AR19" s="348"/>
      <c r="AS19" s="348"/>
      <c r="AT19" s="348"/>
      <c r="AU19" s="348"/>
      <c r="AV19" s="348"/>
      <c r="AW19" s="348"/>
      <c r="AX19" s="348"/>
      <c r="AY19" s="341" t="s">
        <v>177</v>
      </c>
    </row>
    <row r="20" spans="1:132" ht="16.5" customHeight="1" thickBot="1">
      <c r="A20" s="9"/>
      <c r="B20" s="9"/>
      <c r="C20" s="9"/>
      <c r="D20" s="9"/>
      <c r="E20" s="9"/>
      <c r="F20" s="9"/>
      <c r="G20" s="9"/>
      <c r="H20" s="9"/>
      <c r="I20" s="9"/>
      <c r="J20" s="9"/>
      <c r="K20" s="9"/>
      <c r="L20" s="680" t="s">
        <v>383</v>
      </c>
      <c r="M20" s="680"/>
      <c r="N20" s="680"/>
      <c r="O20" s="680"/>
      <c r="P20" s="680"/>
      <c r="Q20" s="9"/>
      <c r="R20" s="691" t="str">
        <f>IF(AH20="","",AH20)</f>
        <v/>
      </c>
      <c r="S20" s="692"/>
      <c r="T20" s="692"/>
      <c r="U20" s="692"/>
      <c r="V20" s="692"/>
      <c r="W20" s="692"/>
      <c r="X20" s="692"/>
      <c r="Y20" s="692"/>
      <c r="Z20" s="692"/>
      <c r="AA20" s="692"/>
      <c r="AB20" s="692"/>
      <c r="AC20" s="692"/>
      <c r="AD20" s="9"/>
      <c r="AE20" s="9"/>
      <c r="AF20" s="336"/>
      <c r="AG20" s="416" t="s">
        <v>384</v>
      </c>
      <c r="AH20" s="677"/>
      <c r="AI20" s="678"/>
      <c r="AJ20" s="678"/>
      <c r="AK20" s="679"/>
      <c r="AL20" s="347" t="s">
        <v>382</v>
      </c>
      <c r="AM20" s="348"/>
      <c r="AN20" s="348"/>
      <c r="AO20" s="348"/>
      <c r="AP20" s="348"/>
      <c r="AQ20" s="348"/>
      <c r="AR20" s="348"/>
      <c r="AS20" s="348"/>
      <c r="AT20" s="348"/>
      <c r="AU20" s="348"/>
      <c r="AV20" s="348"/>
      <c r="AW20" s="348"/>
      <c r="AX20" s="348"/>
      <c r="AY20" s="341" t="s">
        <v>177</v>
      </c>
    </row>
    <row r="21" spans="1:132" ht="16.5" customHeight="1" thickBot="1">
      <c r="A21" s="9"/>
      <c r="B21" s="9"/>
      <c r="C21" s="9"/>
      <c r="D21" s="9"/>
      <c r="E21" s="9"/>
      <c r="F21" s="9"/>
      <c r="G21" s="9"/>
      <c r="H21" s="9"/>
      <c r="I21" s="9"/>
      <c r="J21" s="9"/>
      <c r="K21" s="9"/>
      <c r="L21" s="680" t="s">
        <v>4985</v>
      </c>
      <c r="M21" s="680"/>
      <c r="N21" s="680"/>
      <c r="O21" s="680"/>
      <c r="P21" s="680"/>
      <c r="Q21" s="9"/>
      <c r="R21" s="697" t="str">
        <f>AH21&amp;AP21&amp;AQ21</f>
        <v>＠</v>
      </c>
      <c r="S21" s="698"/>
      <c r="T21" s="698"/>
      <c r="U21" s="698"/>
      <c r="V21" s="698"/>
      <c r="W21" s="698"/>
      <c r="X21" s="698"/>
      <c r="Y21" s="698"/>
      <c r="Z21" s="698"/>
      <c r="AA21" s="698"/>
      <c r="AB21" s="698"/>
      <c r="AC21" s="698"/>
      <c r="AD21" s="698"/>
      <c r="AE21" s="9"/>
      <c r="AF21" s="336"/>
      <c r="AG21" s="416" t="s">
        <v>4984</v>
      </c>
      <c r="AH21" s="636"/>
      <c r="AI21" s="637"/>
      <c r="AJ21" s="637"/>
      <c r="AK21" s="637"/>
      <c r="AL21" s="637"/>
      <c r="AM21" s="637"/>
      <c r="AN21" s="637"/>
      <c r="AO21" s="638"/>
      <c r="AP21" s="505" t="s">
        <v>4986</v>
      </c>
      <c r="AQ21" s="636"/>
      <c r="AR21" s="637"/>
      <c r="AS21" s="637"/>
      <c r="AT21" s="637"/>
      <c r="AU21" s="637"/>
      <c r="AV21" s="637"/>
      <c r="AW21" s="637"/>
      <c r="AX21" s="638"/>
      <c r="AY21" s="348"/>
      <c r="AZ21" s="348"/>
      <c r="BA21" s="341"/>
      <c r="EA21" s="6"/>
      <c r="EB21" s="6"/>
    </row>
    <row r="22" spans="1:132" ht="9" customHeight="1">
      <c r="A22" s="9"/>
      <c r="B22" s="9"/>
      <c r="C22" s="9"/>
      <c r="D22" s="9"/>
      <c r="E22" s="9"/>
      <c r="F22" s="9"/>
      <c r="G22" s="9"/>
      <c r="H22" s="9"/>
      <c r="I22" s="9"/>
      <c r="J22" s="9"/>
      <c r="K22" s="9"/>
      <c r="L22" s="75"/>
      <c r="M22" s="75"/>
      <c r="N22" s="75"/>
      <c r="O22" s="75"/>
      <c r="P22" s="75"/>
      <c r="Q22" s="9"/>
      <c r="R22" s="141"/>
      <c r="S22" s="141"/>
      <c r="T22" s="141"/>
      <c r="U22" s="141"/>
      <c r="V22" s="141"/>
      <c r="W22" s="141"/>
      <c r="X22" s="141"/>
      <c r="Y22" s="141"/>
      <c r="Z22" s="141"/>
      <c r="AA22" s="141"/>
      <c r="AB22" s="141"/>
      <c r="AC22" s="141"/>
      <c r="AD22" s="9"/>
      <c r="AE22" s="9"/>
    </row>
    <row r="23" spans="1:132" ht="16.5" customHeight="1" thickBot="1">
      <c r="A23" s="9"/>
      <c r="B23" s="9"/>
      <c r="C23" s="9"/>
      <c r="D23" s="654" t="s">
        <v>5</v>
      </c>
      <c r="E23" s="654"/>
      <c r="F23" s="654"/>
      <c r="G23" s="654"/>
      <c r="H23" s="9"/>
      <c r="I23" s="9"/>
      <c r="J23" s="9"/>
      <c r="K23" s="654" t="s">
        <v>385</v>
      </c>
      <c r="L23" s="654"/>
      <c r="M23" s="654"/>
      <c r="N23" s="654"/>
      <c r="O23" s="654"/>
      <c r="P23" s="9"/>
      <c r="Q23" s="9"/>
      <c r="R23" s="9"/>
      <c r="S23" s="639" t="s">
        <v>6</v>
      </c>
      <c r="T23" s="639"/>
      <c r="U23" s="639"/>
      <c r="V23" s="639"/>
      <c r="W23" s="639"/>
      <c r="X23" s="639"/>
      <c r="Y23" s="639"/>
      <c r="Z23" s="639"/>
      <c r="AA23" s="9"/>
      <c r="AB23" s="9"/>
      <c r="AC23" s="9"/>
      <c r="AD23" s="9"/>
      <c r="AE23" s="9"/>
      <c r="AH23" s="342" t="s">
        <v>174</v>
      </c>
      <c r="AN23" s="347"/>
    </row>
    <row r="24" spans="1:132" ht="18" customHeight="1" thickBot="1">
      <c r="A24" s="9"/>
      <c r="B24" s="9"/>
      <c r="C24" s="52" t="s">
        <v>386</v>
      </c>
      <c r="D24" s="49"/>
      <c r="E24" s="49"/>
      <c r="F24" s="49"/>
      <c r="G24" s="49"/>
      <c r="H24" s="50"/>
      <c r="I24" s="18"/>
      <c r="J24" s="52" t="s">
        <v>387</v>
      </c>
      <c r="K24" s="49"/>
      <c r="L24" s="49"/>
      <c r="M24" s="49"/>
      <c r="N24" s="49"/>
      <c r="O24" s="49"/>
      <c r="P24" s="50"/>
      <c r="Q24" s="18"/>
      <c r="R24" s="240" t="str">
        <f>AS24</f>
        <v>2</v>
      </c>
      <c r="S24" s="241" t="str">
        <f>AT24</f>
        <v>8</v>
      </c>
      <c r="T24" s="671" t="str">
        <f>IF(AL24="","(　　）","（ "&amp;AL24&amp;" ）")</f>
        <v>(　　）</v>
      </c>
      <c r="U24" s="671"/>
      <c r="V24" s="242" t="str">
        <f>IF($AN$24&gt;=100000,LEFT($AR$24,1),"")</f>
        <v/>
      </c>
      <c r="W24" s="243" t="str">
        <f>IF($AN$24&gt;=10000,MID($AR$24,2,1),"")</f>
        <v/>
      </c>
      <c r="X24" s="243" t="str">
        <f>IF($AN$24&gt;=1000,MID($AR$24,3,1),"")</f>
        <v/>
      </c>
      <c r="Y24" s="243" t="str">
        <f>IF($AN$24&gt;=100,MID($AR$24,4,1),"")</f>
        <v/>
      </c>
      <c r="Z24" s="243" t="str">
        <f>IF($AN$24&gt;=10,MID($AR$24,5,1),"")</f>
        <v/>
      </c>
      <c r="AA24" s="244" t="str">
        <f>IF($AN$24&gt;=1,RIGHT(AR24),"")</f>
        <v/>
      </c>
      <c r="AB24" s="9"/>
      <c r="AC24" s="9"/>
      <c r="AD24" s="9"/>
      <c r="AE24" s="9"/>
      <c r="AF24" s="346"/>
      <c r="AG24" s="356" t="s">
        <v>175</v>
      </c>
      <c r="AH24" s="598" t="s">
        <v>197</v>
      </c>
      <c r="AI24" s="599"/>
      <c r="AJ24" s="600"/>
      <c r="AK24" s="349" t="s">
        <v>388</v>
      </c>
      <c r="AL24" s="282"/>
      <c r="AM24" s="342" t="s">
        <v>176</v>
      </c>
      <c r="AN24" s="636"/>
      <c r="AO24" s="637"/>
      <c r="AP24" s="637"/>
      <c r="AQ24" s="638"/>
      <c r="AR24" s="350" t="str">
        <f>RIGHT("000000"&amp;AN24,6)</f>
        <v>000000</v>
      </c>
      <c r="AS24" s="350" t="str">
        <f>LEFT(AH24)</f>
        <v>2</v>
      </c>
      <c r="AT24" s="350" t="str">
        <f>MID(AH24,2,1)</f>
        <v>8</v>
      </c>
      <c r="AY24" s="341" t="s">
        <v>177</v>
      </c>
    </row>
    <row r="25" spans="1:132" ht="18" customHeight="1" thickBot="1">
      <c r="A25" s="9"/>
      <c r="B25" s="9"/>
      <c r="C25" s="9"/>
      <c r="D25" s="9"/>
      <c r="E25" s="9"/>
      <c r="F25" s="9"/>
      <c r="G25" s="9"/>
      <c r="H25" s="9"/>
      <c r="I25" s="9"/>
      <c r="J25" s="9"/>
      <c r="K25" s="9"/>
      <c r="L25" s="9"/>
      <c r="M25" s="672" t="s">
        <v>389</v>
      </c>
      <c r="N25" s="672"/>
      <c r="O25" s="672"/>
      <c r="P25" s="672"/>
      <c r="Q25" s="672"/>
      <c r="R25" s="673" t="str">
        <f>IF(AH25="","",AR25)</f>
        <v/>
      </c>
      <c r="S25" s="673"/>
      <c r="T25" s="673"/>
      <c r="U25" s="673"/>
      <c r="V25" s="673"/>
      <c r="W25" s="14" t="s">
        <v>391</v>
      </c>
      <c r="X25" s="673" t="str">
        <f>IF(AN25="","",AR26)</f>
        <v/>
      </c>
      <c r="Y25" s="673"/>
      <c r="Z25" s="673"/>
      <c r="AA25" s="673"/>
      <c r="AB25" s="673"/>
      <c r="AC25" s="9" t="s">
        <v>392</v>
      </c>
      <c r="AD25" s="9"/>
      <c r="AE25" s="9"/>
      <c r="AF25" s="346"/>
      <c r="AG25" s="356" t="s">
        <v>393</v>
      </c>
      <c r="AH25" s="674"/>
      <c r="AI25" s="675"/>
      <c r="AJ25" s="676"/>
      <c r="AK25" s="7"/>
      <c r="AL25" s="341" t="s">
        <v>390</v>
      </c>
      <c r="AM25" s="7"/>
      <c r="AN25" s="674"/>
      <c r="AO25" s="675"/>
      <c r="AP25" s="676"/>
      <c r="AQ25" s="7"/>
      <c r="AR25" s="667">
        <f>AH25</f>
        <v>0</v>
      </c>
      <c r="AS25" s="667"/>
      <c r="AT25" s="667"/>
      <c r="AU25" s="667"/>
      <c r="AY25" s="341" t="s">
        <v>177</v>
      </c>
    </row>
    <row r="26" spans="1:132" ht="10.5" customHeight="1">
      <c r="A26" s="9"/>
      <c r="B26" s="9"/>
      <c r="C26" s="9"/>
      <c r="D26" s="9"/>
      <c r="E26" s="9"/>
      <c r="F26" s="9"/>
      <c r="G26" s="9"/>
      <c r="H26" s="9"/>
      <c r="I26" s="9"/>
      <c r="J26" s="9"/>
      <c r="K26" s="9"/>
      <c r="L26" s="9"/>
      <c r="M26" s="639"/>
      <c r="N26" s="639"/>
      <c r="O26" s="639"/>
      <c r="P26" s="639"/>
      <c r="Q26" s="639"/>
      <c r="R26" s="639"/>
      <c r="S26" s="639"/>
      <c r="T26" s="639"/>
      <c r="U26" s="639"/>
      <c r="V26" s="639"/>
      <c r="W26" s="639"/>
      <c r="X26" s="639"/>
      <c r="Y26" s="639"/>
      <c r="Z26" s="639"/>
      <c r="AA26" s="639"/>
      <c r="AB26" s="639"/>
      <c r="AC26" s="639"/>
      <c r="AD26" s="639"/>
      <c r="AE26" s="9"/>
      <c r="AH26" s="434" t="s">
        <v>4931</v>
      </c>
      <c r="AI26" s="434"/>
      <c r="AJ26" s="434"/>
      <c r="AK26" s="434"/>
      <c r="AL26" s="434"/>
      <c r="AR26" s="667">
        <f>AN25</f>
        <v>0</v>
      </c>
      <c r="AS26" s="667"/>
      <c r="AT26" s="667"/>
      <c r="AU26" s="667"/>
    </row>
    <row r="27" spans="1:132" ht="18" customHeight="1">
      <c r="A27" s="9"/>
      <c r="B27" s="9"/>
      <c r="C27" s="15" t="s">
        <v>394</v>
      </c>
      <c r="D27" s="15"/>
      <c r="E27" s="9"/>
      <c r="F27" s="9"/>
      <c r="G27" s="9"/>
      <c r="H27" s="9"/>
      <c r="I27" s="9"/>
      <c r="J27" s="15" t="s">
        <v>395</v>
      </c>
      <c r="K27" s="9"/>
      <c r="L27" s="9"/>
      <c r="M27" s="9"/>
      <c r="N27" s="16"/>
      <c r="O27" s="649" t="s">
        <v>4938</v>
      </c>
      <c r="P27" s="650"/>
      <c r="Q27" s="650"/>
      <c r="R27" s="651"/>
      <c r="S27" s="668" t="s">
        <v>4941</v>
      </c>
      <c r="T27" s="669"/>
      <c r="U27" s="669"/>
      <c r="V27" s="669"/>
      <c r="W27" s="647" t="s">
        <v>396</v>
      </c>
      <c r="X27" s="647"/>
      <c r="Y27" s="662" t="s">
        <v>397</v>
      </c>
      <c r="Z27" s="662"/>
      <c r="AA27" s="662"/>
      <c r="AB27" s="662"/>
      <c r="AC27" s="662"/>
      <c r="AD27" s="663"/>
      <c r="AE27" s="9"/>
    </row>
    <row r="28" spans="1:132" ht="18" customHeight="1" thickBot="1">
      <c r="A28" s="9"/>
      <c r="B28" s="9"/>
      <c r="C28" s="652" t="s">
        <v>398</v>
      </c>
      <c r="D28" s="652"/>
      <c r="E28" s="15" t="s">
        <v>265</v>
      </c>
      <c r="F28" s="9"/>
      <c r="G28" s="9"/>
      <c r="H28" s="9"/>
      <c r="I28" s="9"/>
      <c r="J28" s="15" t="s">
        <v>399</v>
      </c>
      <c r="K28" s="9"/>
      <c r="L28" s="9"/>
      <c r="M28" s="9"/>
      <c r="N28" s="9"/>
      <c r="O28" s="640"/>
      <c r="P28" s="641"/>
      <c r="Q28" s="641"/>
      <c r="R28" s="642"/>
      <c r="S28" s="653" t="s">
        <v>4853</v>
      </c>
      <c r="T28" s="654"/>
      <c r="U28" s="654"/>
      <c r="V28" s="654"/>
      <c r="W28" s="670"/>
      <c r="X28" s="670"/>
      <c r="Y28" s="665"/>
      <c r="Z28" s="665"/>
      <c r="AA28" s="665"/>
      <c r="AB28" s="665"/>
      <c r="AC28" s="665"/>
      <c r="AD28" s="666"/>
      <c r="AE28" s="9"/>
      <c r="AF28" s="346"/>
      <c r="AO28" s="350" t="str">
        <f>LEFT(AH29)</f>
        <v/>
      </c>
    </row>
    <row r="29" spans="1:132" ht="18" customHeight="1" thickBot="1">
      <c r="A29" s="9"/>
      <c r="B29" s="9"/>
      <c r="C29" s="245" t="str">
        <f>AO28</f>
        <v/>
      </c>
      <c r="D29" s="9"/>
      <c r="E29" s="15" t="s">
        <v>258</v>
      </c>
      <c r="F29" s="9"/>
      <c r="G29" s="9"/>
      <c r="H29" s="9"/>
      <c r="I29" s="9"/>
      <c r="J29" s="13" t="s">
        <v>400</v>
      </c>
      <c r="K29" s="246"/>
      <c r="L29" s="435"/>
      <c r="M29" s="9"/>
      <c r="N29" s="16"/>
      <c r="O29" s="656" t="s">
        <v>4939</v>
      </c>
      <c r="P29" s="623"/>
      <c r="Q29" s="623"/>
      <c r="R29" s="657"/>
      <c r="S29" s="658" t="s">
        <v>4893</v>
      </c>
      <c r="T29" s="659"/>
      <c r="U29" s="659"/>
      <c r="V29" s="659"/>
      <c r="W29" s="659"/>
      <c r="X29" s="659"/>
      <c r="Y29" s="659"/>
      <c r="Z29" s="659"/>
      <c r="AA29" s="659"/>
      <c r="AB29" s="659"/>
      <c r="AC29" s="659"/>
      <c r="AD29" s="660"/>
      <c r="AE29" s="9"/>
      <c r="AF29" s="346"/>
      <c r="AG29" s="356" t="s">
        <v>273</v>
      </c>
      <c r="AH29" s="624"/>
      <c r="AI29" s="655"/>
      <c r="AJ29" s="625"/>
      <c r="AK29" s="342" t="s">
        <v>174</v>
      </c>
      <c r="AO29" s="350"/>
      <c r="AP29" s="350"/>
    </row>
    <row r="30" spans="1:132" ht="18" customHeight="1">
      <c r="A30" s="9"/>
      <c r="B30" s="9"/>
      <c r="C30" s="9"/>
      <c r="D30" s="9"/>
      <c r="E30" s="15" t="s">
        <v>251</v>
      </c>
      <c r="F30" s="9"/>
      <c r="G30" s="9"/>
      <c r="H30" s="9"/>
      <c r="I30" s="9"/>
      <c r="J30" s="9"/>
      <c r="K30" s="9"/>
      <c r="L30" s="9"/>
      <c r="M30" s="9"/>
      <c r="N30" s="16"/>
      <c r="O30" s="649" t="s">
        <v>4940</v>
      </c>
      <c r="P30" s="650"/>
      <c r="Q30" s="650"/>
      <c r="R30" s="651"/>
      <c r="S30" s="661" t="s">
        <v>4894</v>
      </c>
      <c r="T30" s="662"/>
      <c r="U30" s="662"/>
      <c r="V30" s="662"/>
      <c r="W30" s="662"/>
      <c r="X30" s="662"/>
      <c r="Y30" s="662"/>
      <c r="Z30" s="662"/>
      <c r="AA30" s="662"/>
      <c r="AB30" s="662"/>
      <c r="AC30" s="662"/>
      <c r="AD30" s="663"/>
      <c r="AE30" s="9"/>
      <c r="AO30" s="350"/>
    </row>
    <row r="31" spans="1:132" ht="18" customHeight="1">
      <c r="A31" s="9"/>
      <c r="B31" s="9"/>
      <c r="C31" s="9"/>
      <c r="D31" s="9"/>
      <c r="E31" s="9"/>
      <c r="F31" s="9"/>
      <c r="G31" s="9"/>
      <c r="H31" s="9"/>
      <c r="I31" s="9"/>
      <c r="J31" s="9"/>
      <c r="K31" s="9"/>
      <c r="L31" s="9"/>
      <c r="M31" s="9"/>
      <c r="N31" s="9"/>
      <c r="O31" s="640"/>
      <c r="P31" s="641"/>
      <c r="Q31" s="641"/>
      <c r="R31" s="642"/>
      <c r="S31" s="664" t="s">
        <v>4895</v>
      </c>
      <c r="T31" s="665"/>
      <c r="U31" s="665"/>
      <c r="V31" s="665"/>
      <c r="W31" s="665"/>
      <c r="X31" s="665"/>
      <c r="Y31" s="665"/>
      <c r="Z31" s="665"/>
      <c r="AA31" s="665"/>
      <c r="AB31" s="665"/>
      <c r="AC31" s="665"/>
      <c r="AD31" s="666"/>
      <c r="AE31" s="9"/>
    </row>
    <row r="32" spans="1:132" ht="5.25" customHeight="1">
      <c r="A32" s="9"/>
      <c r="B32" s="9"/>
      <c r="C32" s="9"/>
      <c r="D32" s="9"/>
      <c r="E32" s="9"/>
      <c r="F32" s="9"/>
      <c r="G32" s="9"/>
      <c r="H32" s="9"/>
      <c r="I32" s="9"/>
      <c r="J32" s="9"/>
      <c r="K32" s="9"/>
      <c r="L32" s="9"/>
      <c r="M32" s="13"/>
      <c r="N32" s="13"/>
      <c r="O32" s="13"/>
      <c r="P32" s="13"/>
      <c r="Q32" s="141"/>
      <c r="R32" s="141"/>
      <c r="S32" s="141"/>
      <c r="T32" s="141"/>
      <c r="U32" s="141"/>
      <c r="V32" s="141"/>
      <c r="W32" s="141"/>
      <c r="X32" s="141"/>
      <c r="Y32" s="141"/>
      <c r="Z32" s="141"/>
      <c r="AA32" s="141"/>
      <c r="AB32" s="141"/>
      <c r="AC32" s="9"/>
      <c r="AD32" s="9"/>
      <c r="AE32" s="9"/>
    </row>
    <row r="33" spans="1:116" ht="18" customHeight="1" thickBot="1">
      <c r="A33" s="13" t="s">
        <v>0</v>
      </c>
      <c r="B33" s="9"/>
      <c r="C33" s="9" t="s">
        <v>401</v>
      </c>
      <c r="D33" s="9"/>
      <c r="E33" s="9"/>
      <c r="F33" s="9"/>
      <c r="G33" s="9"/>
      <c r="H33" s="9"/>
      <c r="I33" s="9"/>
      <c r="J33" s="9"/>
      <c r="K33" s="9"/>
      <c r="L33" s="9"/>
      <c r="M33" s="9"/>
      <c r="N33" s="9"/>
      <c r="O33" s="9"/>
      <c r="P33" s="9"/>
      <c r="Q33" s="9"/>
      <c r="R33" s="9"/>
      <c r="S33" s="9"/>
      <c r="T33" s="9"/>
      <c r="U33" s="9"/>
      <c r="V33" s="9"/>
      <c r="W33" s="9"/>
      <c r="X33" s="9"/>
      <c r="Y33" s="9"/>
      <c r="Z33" s="9"/>
      <c r="AA33" s="15" t="s">
        <v>402</v>
      </c>
      <c r="AB33" s="15"/>
      <c r="AC33" s="15"/>
      <c r="AD33" s="9"/>
      <c r="AE33" s="9"/>
      <c r="AF33" s="7" t="s">
        <v>401</v>
      </c>
    </row>
    <row r="34" spans="1:116" ht="18" customHeight="1" thickBot="1">
      <c r="A34" s="248" t="s">
        <v>403</v>
      </c>
      <c r="B34" s="9"/>
      <c r="C34" s="649" t="s">
        <v>404</v>
      </c>
      <c r="D34" s="650"/>
      <c r="E34" s="651"/>
      <c r="F34" s="249" t="str">
        <f>BB34</f>
        <v/>
      </c>
      <c r="G34" s="250" t="str">
        <f t="shared" ref="G34:Y34" si="0">BC34</f>
        <v/>
      </c>
      <c r="H34" s="250" t="str">
        <f t="shared" si="0"/>
        <v/>
      </c>
      <c r="I34" s="250" t="str">
        <f t="shared" si="0"/>
        <v/>
      </c>
      <c r="J34" s="250" t="str">
        <f t="shared" si="0"/>
        <v/>
      </c>
      <c r="K34" s="250" t="str">
        <f t="shared" si="0"/>
        <v/>
      </c>
      <c r="L34" s="250" t="str">
        <f t="shared" si="0"/>
        <v/>
      </c>
      <c r="M34" s="250" t="str">
        <f t="shared" si="0"/>
        <v/>
      </c>
      <c r="N34" s="250" t="str">
        <f t="shared" si="0"/>
        <v/>
      </c>
      <c r="O34" s="250" t="str">
        <f t="shared" si="0"/>
        <v/>
      </c>
      <c r="P34" s="250" t="str">
        <f t="shared" si="0"/>
        <v/>
      </c>
      <c r="Q34" s="250" t="str">
        <f t="shared" si="0"/>
        <v/>
      </c>
      <c r="R34" s="250" t="str">
        <f t="shared" si="0"/>
        <v/>
      </c>
      <c r="S34" s="250" t="str">
        <f t="shared" si="0"/>
        <v/>
      </c>
      <c r="T34" s="250" t="str">
        <f t="shared" si="0"/>
        <v/>
      </c>
      <c r="U34" s="250" t="str">
        <f t="shared" si="0"/>
        <v/>
      </c>
      <c r="V34" s="250" t="str">
        <f t="shared" si="0"/>
        <v/>
      </c>
      <c r="W34" s="250" t="str">
        <f t="shared" si="0"/>
        <v/>
      </c>
      <c r="X34" s="250" t="str">
        <f t="shared" si="0"/>
        <v/>
      </c>
      <c r="Y34" s="251" t="str">
        <f t="shared" si="0"/>
        <v/>
      </c>
      <c r="Z34" s="9"/>
      <c r="AA34" s="255" t="str">
        <f>AO37</f>
        <v/>
      </c>
      <c r="AB34" s="15" t="s">
        <v>264</v>
      </c>
      <c r="AC34" s="15"/>
      <c r="AD34" s="9"/>
      <c r="AE34" s="9"/>
      <c r="AG34" s="356" t="s">
        <v>26</v>
      </c>
      <c r="AH34" s="607"/>
      <c r="AI34" s="608"/>
      <c r="AJ34" s="608"/>
      <c r="AK34" s="608"/>
      <c r="AL34" s="608"/>
      <c r="AM34" s="608"/>
      <c r="AN34" s="608"/>
      <c r="AO34" s="608"/>
      <c r="AP34" s="608"/>
      <c r="AQ34" s="608"/>
      <c r="AR34" s="608"/>
      <c r="AS34" s="608"/>
      <c r="AT34" s="608"/>
      <c r="AU34" s="608"/>
      <c r="AV34" s="608"/>
      <c r="AW34" s="608"/>
      <c r="AX34" s="622"/>
      <c r="AY34" s="341" t="s">
        <v>177</v>
      </c>
      <c r="AZ34" s="8" t="str">
        <f>ASC(AH34)</f>
        <v/>
      </c>
      <c r="BA34" s="8" t="str">
        <f>SUBSTITUTE(SUBSTITUTE(SUBSTITUTE(SUBSTITUTE(SUBSTITUTE(SUBSTITUTE(SUBSTITUTE(SUBSTITUTE(SUBSTITUTE(SUBSTITUTE(SUBSTITUTE(SUBSTITUTE(SUBSTITUTE(SUBSTITUTE(SUBSTITUTE(SUBSTITUTE(SUBSTITUTE(SUBSTITUTE(SUBSTITUTE(SUBSTITUTE(SUBSTITUTE(SUBSTITUTE(SUBSTITUTE(SUBSTITUTE(SUBSTITUTE(AZ34,"が","か゛"),"ぎ","き゛"),"ぐ","く゛"),"げ","け゛"),"ご","こ゛"),"ざ","さ゛"),"じ","し゛"),"ず","す゛"),"ぜ","せ゛"),"ぞ","そ゛"),"だ","た゛"),"ぢ","ち゛"),"づ","つ゛"),"で","て゛"),"ど","と゛"),"ば","は゛"),"び","ひ゛"),"ぶ","ふ゛"),"べ","へ゛"),"ぼ","ほ゛"),"ぱ","は゜"),"ぴ","ひ゜"),"ぷ","ふ゜"),"ぺ","へ゜"),"ぽ","ほ゜")</f>
        <v/>
      </c>
      <c r="BB34" s="8" t="str">
        <f>DBCS(MID($BA34,COLUMNS($BB34:BB34),1))</f>
        <v/>
      </c>
      <c r="BC34" s="8" t="str">
        <f>DBCS(MID($BA34,COLUMNS($BB34:BC34),1))</f>
        <v/>
      </c>
      <c r="BD34" s="8" t="str">
        <f>DBCS(MID($BA34,COLUMNS($BB34:BD34),1))</f>
        <v/>
      </c>
      <c r="BE34" s="8" t="str">
        <f>DBCS(MID($BA34,COLUMNS($BB34:BE34),1))</f>
        <v/>
      </c>
      <c r="BF34" s="8" t="str">
        <f>DBCS(MID($BA34,COLUMNS($BB34:BF34),1))</f>
        <v/>
      </c>
      <c r="BG34" s="8" t="str">
        <f>DBCS(MID($BA34,COLUMNS($BB34:BG34),1))</f>
        <v/>
      </c>
      <c r="BH34" s="8" t="str">
        <f>DBCS(MID($BA34,COLUMNS($BB34:BH34),1))</f>
        <v/>
      </c>
      <c r="BI34" s="8" t="str">
        <f>DBCS(MID($BA34,COLUMNS($BB34:BI34),1))</f>
        <v/>
      </c>
      <c r="BJ34" s="8" t="str">
        <f>DBCS(MID($BA34,COLUMNS($BB34:BJ34),1))</f>
        <v/>
      </c>
      <c r="BK34" s="8" t="str">
        <f>DBCS(MID($BA34,COLUMNS($BB34:BK34),1))</f>
        <v/>
      </c>
      <c r="BL34" s="8" t="str">
        <f>DBCS(MID($BA34,COLUMNS($BB34:BL34),1))</f>
        <v/>
      </c>
      <c r="BM34" s="8" t="str">
        <f>DBCS(MID($BA34,COLUMNS($BB34:BM34),1))</f>
        <v/>
      </c>
      <c r="BN34" s="8" t="str">
        <f>DBCS(MID($BA34,COLUMNS($BB34:BN34),1))</f>
        <v/>
      </c>
      <c r="BO34" s="8" t="str">
        <f>DBCS(MID($BA34,COLUMNS($BB34:BO34),1))</f>
        <v/>
      </c>
      <c r="BP34" s="8" t="str">
        <f>DBCS(MID($BA34,COLUMNS($BB34:BP34),1))</f>
        <v/>
      </c>
      <c r="BQ34" s="8" t="str">
        <f>DBCS(MID($BA34,COLUMNS($BB34:BQ34),1))</f>
        <v/>
      </c>
      <c r="BR34" s="8" t="str">
        <f>DBCS(MID($BA34,COLUMNS($BB34:BR34),1))</f>
        <v/>
      </c>
      <c r="BS34" s="8" t="str">
        <f>DBCS(MID($BA34,COLUMNS($BB34:BS34),1))</f>
        <v/>
      </c>
      <c r="BT34" s="8" t="str">
        <f>DBCS(MID($BA34,COLUMNS($BB34:BT34),1))</f>
        <v/>
      </c>
      <c r="BU34" s="8" t="str">
        <f>DBCS(MID($BA34,COLUMNS($BB34:BU34),1))</f>
        <v/>
      </c>
      <c r="BV34" s="8" t="str">
        <f>DBCS(MID($BA34,COLUMNS($BB34:BV34),1))</f>
        <v/>
      </c>
      <c r="BW34" s="8" t="str">
        <f>DBCS(MID($BA34,COLUMNS($BB34:BW34),1))</f>
        <v/>
      </c>
      <c r="BX34" s="8" t="str">
        <f>DBCS(MID($BA34,COLUMNS($BB34:BX34),1))</f>
        <v/>
      </c>
      <c r="BY34" s="8" t="str">
        <f>DBCS(MID($BA34,COLUMNS($BB34:BY34),1))</f>
        <v/>
      </c>
      <c r="BZ34" s="8" t="str">
        <f>DBCS(MID($BA34,COLUMNS($BB34:BZ34),1))</f>
        <v/>
      </c>
      <c r="CA34" s="8" t="str">
        <f>DBCS(MID($BA34,COLUMNS($BB34:CA34),1))</f>
        <v/>
      </c>
      <c r="CB34" s="8" t="str">
        <f>DBCS(MID($BA34,COLUMNS($BB34:CB34),1))</f>
        <v/>
      </c>
      <c r="CC34" s="8" t="str">
        <f>DBCS(MID($BA34,COLUMNS($BB34:CC34),1))</f>
        <v/>
      </c>
      <c r="CD34" s="8" t="str">
        <f>DBCS(MID($BA34,COLUMNS($BB34:CD34),1))</f>
        <v/>
      </c>
      <c r="CE34" s="8" t="str">
        <f>DBCS(MID($BA34,COLUMNS($BB34:CE34),1))</f>
        <v/>
      </c>
      <c r="CF34" s="8" t="str">
        <f>DBCS(MID($BA34,COLUMNS($BB34:CF34),1))</f>
        <v/>
      </c>
      <c r="CG34" s="8" t="str">
        <f>DBCS(MID($BA34,COLUMNS($BB34:CG34),1))</f>
        <v/>
      </c>
      <c r="CH34" s="8" t="str">
        <f>DBCS(MID($BA34,COLUMNS($BB34:CH34),1))</f>
        <v/>
      </c>
      <c r="CI34" s="8" t="str">
        <f>DBCS(MID($BA34,COLUMNS($BB34:CI34),1))</f>
        <v/>
      </c>
      <c r="CJ34" s="8" t="str">
        <f>DBCS(MID($BA34,COLUMNS($BB34:CJ34),1))</f>
        <v/>
      </c>
      <c r="CK34" s="8" t="str">
        <f>DBCS(MID($BA34,COLUMNS($BB34:CK34),1))</f>
        <v/>
      </c>
      <c r="CL34" s="8" t="str">
        <f>DBCS(MID($BA34,COLUMNS($BB34:CL34),1))</f>
        <v/>
      </c>
      <c r="CM34" s="8" t="str">
        <f>DBCS(MID($BA34,COLUMNS($BB34:CM34),1))</f>
        <v/>
      </c>
      <c r="CN34" s="8" t="str">
        <f>DBCS(MID($BA34,COLUMNS($BB34:CN34),1))</f>
        <v/>
      </c>
      <c r="CO34" s="8" t="str">
        <f>DBCS(MID($BA34,COLUMNS($BB34:CO34),1))</f>
        <v/>
      </c>
      <c r="CP34" s="8"/>
      <c r="CQ34" s="8"/>
      <c r="CR34" s="8"/>
      <c r="CS34" s="8"/>
      <c r="CT34" s="8"/>
      <c r="CU34" s="8"/>
      <c r="CV34" s="8"/>
      <c r="CW34" s="8"/>
      <c r="CX34" s="8"/>
      <c r="CY34" s="8"/>
      <c r="CZ34" s="8"/>
      <c r="DA34" s="8"/>
      <c r="DB34" s="8"/>
      <c r="DC34" s="8"/>
      <c r="DD34" s="8"/>
      <c r="DE34" s="8"/>
      <c r="DF34" s="8"/>
      <c r="DG34" s="8"/>
      <c r="DH34" s="8"/>
      <c r="DI34" s="8"/>
      <c r="DJ34" s="8"/>
      <c r="DK34" s="8"/>
      <c r="DL34" s="8"/>
    </row>
    <row r="35" spans="1:116" ht="18" customHeight="1" thickBot="1">
      <c r="A35" s="9"/>
      <c r="B35" s="9"/>
      <c r="C35" s="640"/>
      <c r="D35" s="641"/>
      <c r="E35" s="642"/>
      <c r="F35" s="252" t="str">
        <f>BV34</f>
        <v/>
      </c>
      <c r="G35" s="506" t="str">
        <f>BW34</f>
        <v/>
      </c>
      <c r="H35" s="253" t="str">
        <f t="shared" ref="H35:Y35" si="1">BX34</f>
        <v/>
      </c>
      <c r="I35" s="253" t="str">
        <f t="shared" si="1"/>
        <v/>
      </c>
      <c r="J35" s="253" t="str">
        <f t="shared" si="1"/>
        <v/>
      </c>
      <c r="K35" s="253" t="str">
        <f t="shared" si="1"/>
        <v/>
      </c>
      <c r="L35" s="253" t="str">
        <f t="shared" si="1"/>
        <v/>
      </c>
      <c r="M35" s="253" t="str">
        <f t="shared" si="1"/>
        <v/>
      </c>
      <c r="N35" s="253" t="str">
        <f t="shared" si="1"/>
        <v/>
      </c>
      <c r="O35" s="253" t="str">
        <f t="shared" si="1"/>
        <v/>
      </c>
      <c r="P35" s="253" t="str">
        <f t="shared" si="1"/>
        <v/>
      </c>
      <c r="Q35" s="253" t="str">
        <f t="shared" si="1"/>
        <v/>
      </c>
      <c r="R35" s="253" t="str">
        <f t="shared" si="1"/>
        <v/>
      </c>
      <c r="S35" s="253" t="str">
        <f t="shared" si="1"/>
        <v/>
      </c>
      <c r="T35" s="253" t="str">
        <f t="shared" si="1"/>
        <v/>
      </c>
      <c r="U35" s="253" t="str">
        <f t="shared" si="1"/>
        <v/>
      </c>
      <c r="V35" s="253" t="str">
        <f t="shared" si="1"/>
        <v/>
      </c>
      <c r="W35" s="253" t="str">
        <f t="shared" si="1"/>
        <v/>
      </c>
      <c r="X35" s="253" t="str">
        <f t="shared" si="1"/>
        <v/>
      </c>
      <c r="Y35" s="254" t="str">
        <f t="shared" si="1"/>
        <v/>
      </c>
      <c r="Z35" s="9"/>
      <c r="AA35" s="15"/>
      <c r="AB35" s="15" t="s">
        <v>257</v>
      </c>
      <c r="AC35" s="15"/>
      <c r="AD35" s="9"/>
      <c r="AE35" s="9"/>
      <c r="AG35" s="418"/>
      <c r="AH35" s="7"/>
      <c r="AI35" s="7"/>
      <c r="AJ35" s="7"/>
      <c r="AK35" s="7"/>
      <c r="AL35" s="7"/>
      <c r="AM35" s="7"/>
      <c r="AN35" s="7"/>
      <c r="AO35" s="7"/>
      <c r="AP35" s="7"/>
      <c r="AQ35" s="7"/>
      <c r="AR35" s="7"/>
      <c r="AS35" s="7"/>
      <c r="AT35" s="7"/>
      <c r="AU35" s="7"/>
      <c r="AV35" s="7"/>
      <c r="AW35" s="7"/>
      <c r="AX35" s="7"/>
      <c r="AY35" s="342"/>
    </row>
    <row r="36" spans="1:116" ht="18" customHeight="1" thickBot="1">
      <c r="A36" s="9"/>
      <c r="B36" s="9"/>
      <c r="C36" s="649" t="s">
        <v>405</v>
      </c>
      <c r="D36" s="650"/>
      <c r="E36" s="651"/>
      <c r="F36" s="249" t="str">
        <f>BB36</f>
        <v/>
      </c>
      <c r="G36" s="250" t="str">
        <f t="shared" ref="G36:Y36" si="2">BC36</f>
        <v/>
      </c>
      <c r="H36" s="250" t="str">
        <f t="shared" si="2"/>
        <v/>
      </c>
      <c r="I36" s="250" t="str">
        <f t="shared" si="2"/>
        <v/>
      </c>
      <c r="J36" s="250" t="str">
        <f t="shared" si="2"/>
        <v/>
      </c>
      <c r="K36" s="250" t="str">
        <f t="shared" si="2"/>
        <v/>
      </c>
      <c r="L36" s="250" t="str">
        <f t="shared" si="2"/>
        <v/>
      </c>
      <c r="M36" s="250" t="str">
        <f t="shared" si="2"/>
        <v/>
      </c>
      <c r="N36" s="250" t="str">
        <f t="shared" si="2"/>
        <v/>
      </c>
      <c r="O36" s="250" t="str">
        <f t="shared" si="2"/>
        <v/>
      </c>
      <c r="P36" s="250" t="str">
        <f t="shared" si="2"/>
        <v/>
      </c>
      <c r="Q36" s="250" t="str">
        <f t="shared" si="2"/>
        <v/>
      </c>
      <c r="R36" s="250" t="str">
        <f t="shared" si="2"/>
        <v/>
      </c>
      <c r="S36" s="250" t="str">
        <f t="shared" si="2"/>
        <v/>
      </c>
      <c r="T36" s="250" t="str">
        <f t="shared" si="2"/>
        <v/>
      </c>
      <c r="U36" s="250" t="str">
        <f t="shared" si="2"/>
        <v/>
      </c>
      <c r="V36" s="250" t="str">
        <f t="shared" si="2"/>
        <v/>
      </c>
      <c r="W36" s="250" t="str">
        <f t="shared" si="2"/>
        <v/>
      </c>
      <c r="X36" s="250" t="str">
        <f t="shared" si="2"/>
        <v/>
      </c>
      <c r="Y36" s="251" t="str">
        <f t="shared" si="2"/>
        <v/>
      </c>
      <c r="Z36" s="9"/>
      <c r="AA36" s="9"/>
      <c r="AB36" s="9"/>
      <c r="AC36" s="639" t="s">
        <v>9</v>
      </c>
      <c r="AD36" s="639"/>
      <c r="AE36" s="639"/>
      <c r="AG36" s="419" t="s">
        <v>2</v>
      </c>
      <c r="AH36" s="598" t="str">
        <f>IF(AH12="","",AH12)</f>
        <v/>
      </c>
      <c r="AI36" s="599"/>
      <c r="AJ36" s="599"/>
      <c r="AK36" s="599"/>
      <c r="AL36" s="599"/>
      <c r="AM36" s="599"/>
      <c r="AN36" s="599"/>
      <c r="AO36" s="599"/>
      <c r="AP36" s="599"/>
      <c r="AQ36" s="599"/>
      <c r="AR36" s="599"/>
      <c r="AS36" s="599"/>
      <c r="AT36" s="599"/>
      <c r="AU36" s="599"/>
      <c r="AV36" s="599"/>
      <c r="AW36" s="599"/>
      <c r="AX36" s="600"/>
      <c r="AY36" s="351"/>
      <c r="AZ36" s="8" t="str">
        <f>ASC(AH36)</f>
        <v/>
      </c>
      <c r="BA36" s="8" t="str">
        <f>SUBSTITUTE(SUBSTITUTE(SUBSTITUTE(SUBSTITUTE(SUBSTITUTE(SUBSTITUTE(SUBSTITUTE(SUBSTITUTE(SUBSTITUTE(SUBSTITUTE(SUBSTITUTE(SUBSTITUTE(SUBSTITUTE(SUBSTITUTE(SUBSTITUTE(SUBSTITUTE(SUBSTITUTE(SUBSTITUTE(SUBSTITUTE(SUBSTITUTE(AZ36,"が","か゛"),"ぎ","き゛"),"ぐ","く゛"),"げ","け゛"),"ご","こ゛"),"ざ","さ゛"),"じ","し゛"),"ず","す゛"),"ぜ","せ゛"),"ぞ","そ゛"),"だ","た゛"),"ぢ","ち゛"),"づ","つ゛"),"で","て゛"),"ど","と゛"),"ば","は゛"),"び","ひ゛"),"ぶ","ふ゛"),"べ","へ゛"),"ぼ","ほ゛")</f>
        <v/>
      </c>
      <c r="BB36" s="8" t="str">
        <f>DBCS(MID($BA36,COLUMNS($BB36:BB36),1))</f>
        <v/>
      </c>
      <c r="BC36" s="8" t="str">
        <f>DBCS(MID($BA36,COLUMNS($BB36:BC36),1))</f>
        <v/>
      </c>
      <c r="BD36" s="8" t="str">
        <f>DBCS(MID($BA36,COLUMNS($BB36:BD36),1))</f>
        <v/>
      </c>
      <c r="BE36" s="8" t="str">
        <f>DBCS(MID($BA36,COLUMNS($BB36:BE36),1))</f>
        <v/>
      </c>
      <c r="BF36" s="8" t="str">
        <f>DBCS(MID($BA36,COLUMNS($BB36:BF36),1))</f>
        <v/>
      </c>
      <c r="BG36" s="8" t="str">
        <f>DBCS(MID($BA36,COLUMNS($BB36:BG36),1))</f>
        <v/>
      </c>
      <c r="BH36" s="8" t="str">
        <f>DBCS(MID($BA36,COLUMNS($BB36:BH36),1))</f>
        <v/>
      </c>
      <c r="BI36" s="8" t="str">
        <f>DBCS(MID($BA36,COLUMNS($BB36:BI36),1))</f>
        <v/>
      </c>
      <c r="BJ36" s="8" t="str">
        <f>DBCS(MID($BA36,COLUMNS($BB36:BJ36),1))</f>
        <v/>
      </c>
      <c r="BK36" s="8" t="str">
        <f>DBCS(MID($BA36,COLUMNS($BB36:BK36),1))</f>
        <v/>
      </c>
      <c r="BL36" s="8" t="str">
        <f>DBCS(MID($BA36,COLUMNS($BB36:BL36),1))</f>
        <v/>
      </c>
      <c r="BM36" s="8" t="str">
        <f>DBCS(MID($BA36,COLUMNS($BB36:BM36),1))</f>
        <v/>
      </c>
      <c r="BN36" s="8" t="str">
        <f>DBCS(MID($BA36,COLUMNS($BB36:BN36),1))</f>
        <v/>
      </c>
      <c r="BO36" s="8" t="str">
        <f>DBCS(MID($BA36,COLUMNS($BB36:BO36),1))</f>
        <v/>
      </c>
      <c r="BP36" s="8" t="str">
        <f>DBCS(MID($BA36,COLUMNS($BB36:BP36),1))</f>
        <v/>
      </c>
      <c r="BQ36" s="8" t="str">
        <f>DBCS(MID($BA36,COLUMNS($BB36:BQ36),1))</f>
        <v/>
      </c>
      <c r="BR36" s="8" t="str">
        <f>DBCS(MID($BA36,COLUMNS($BB36:BR36),1))</f>
        <v/>
      </c>
      <c r="BS36" s="8" t="str">
        <f>DBCS(MID($BA36,COLUMNS($BB36:BS36),1))</f>
        <v/>
      </c>
      <c r="BT36" s="8" t="str">
        <f>DBCS(MID($BA36,COLUMNS($BB36:BT36),1))</f>
        <v/>
      </c>
      <c r="BU36" s="8" t="str">
        <f>DBCS(MID($BA36,COLUMNS($BB36:BU36),1))</f>
        <v/>
      </c>
      <c r="BV36" s="8" t="str">
        <f>DBCS(MID($BA36,COLUMNS($BB36:BV36),1))</f>
        <v/>
      </c>
      <c r="BW36" s="8" t="str">
        <f>DBCS(MID($BA36,COLUMNS($BB36:BW36),1))</f>
        <v/>
      </c>
      <c r="BX36" s="8" t="str">
        <f>DBCS(MID($BA36,COLUMNS($BB36:BX36),1))</f>
        <v/>
      </c>
      <c r="BY36" s="8" t="str">
        <f>DBCS(MID($BA36,COLUMNS($BB36:BY36),1))</f>
        <v/>
      </c>
      <c r="BZ36" s="8" t="str">
        <f>DBCS(MID($BA36,COLUMNS($BB36:BZ36),1))</f>
        <v/>
      </c>
      <c r="CA36" s="8" t="str">
        <f>DBCS(MID($BA36,COLUMNS($BB36:CA36),1))</f>
        <v/>
      </c>
      <c r="CB36" s="8" t="str">
        <f>DBCS(MID($BA36,COLUMNS($BB36:CB36),1))</f>
        <v/>
      </c>
      <c r="CC36" s="8" t="str">
        <f>DBCS(MID($BA36,COLUMNS($BB36:CC36),1))</f>
        <v/>
      </c>
      <c r="CD36" s="8" t="str">
        <f>DBCS(MID($BA36,COLUMNS($BB36:CD36),1))</f>
        <v/>
      </c>
      <c r="CE36" s="8" t="str">
        <f>DBCS(MID($BA36,COLUMNS($BB36:CE36),1))</f>
        <v/>
      </c>
      <c r="CF36" s="8" t="str">
        <f>DBCS(MID($BA36,COLUMNS($BB36:CF36),1))</f>
        <v/>
      </c>
      <c r="CG36" s="8" t="str">
        <f>DBCS(MID($BA36,COLUMNS($BB36:CG36),1))</f>
        <v/>
      </c>
      <c r="CH36" s="8" t="str">
        <f>DBCS(MID($BA36,COLUMNS($BB36:CH36),1))</f>
        <v/>
      </c>
      <c r="CI36" s="8" t="str">
        <f>DBCS(MID($BA36,COLUMNS($BB36:CI36),1))</f>
        <v/>
      </c>
      <c r="CJ36" s="8" t="str">
        <f>DBCS(MID($BA36,COLUMNS($BB36:CJ36),1))</f>
        <v/>
      </c>
      <c r="CK36" s="8" t="str">
        <f>DBCS(MID($BA36,COLUMNS($BB36:CK36),1))</f>
        <v/>
      </c>
      <c r="CL36" s="8" t="str">
        <f>DBCS(MID($BA36,COLUMNS($BB36:CL36),1))</f>
        <v/>
      </c>
      <c r="CM36" s="8" t="str">
        <f>DBCS(MID($BA36,COLUMNS($BB36:CM36),1))</f>
        <v/>
      </c>
      <c r="CN36" s="8" t="str">
        <f>DBCS(MID($BA36,COLUMNS($BB36:CN36),1))</f>
        <v/>
      </c>
      <c r="CO36" s="8" t="str">
        <f>DBCS(MID($BA36,COLUMNS($BB36:CO36),1))</f>
        <v/>
      </c>
    </row>
    <row r="37" spans="1:116" ht="18" customHeight="1" thickBot="1">
      <c r="A37" s="9"/>
      <c r="B37" s="9"/>
      <c r="C37" s="640" t="s">
        <v>406</v>
      </c>
      <c r="D37" s="641"/>
      <c r="E37" s="642"/>
      <c r="F37" s="252" t="str">
        <f>BV36</f>
        <v/>
      </c>
      <c r="G37" s="253" t="str">
        <f t="shared" ref="G37:Y37" si="3">BW36</f>
        <v/>
      </c>
      <c r="H37" s="253" t="str">
        <f t="shared" si="3"/>
        <v/>
      </c>
      <c r="I37" s="253" t="str">
        <f t="shared" si="3"/>
        <v/>
      </c>
      <c r="J37" s="253" t="str">
        <f t="shared" si="3"/>
        <v/>
      </c>
      <c r="K37" s="253" t="str">
        <f t="shared" si="3"/>
        <v/>
      </c>
      <c r="L37" s="253" t="str">
        <f t="shared" si="3"/>
        <v/>
      </c>
      <c r="M37" s="253" t="str">
        <f t="shared" si="3"/>
        <v/>
      </c>
      <c r="N37" s="253" t="str">
        <f t="shared" si="3"/>
        <v/>
      </c>
      <c r="O37" s="253" t="str">
        <f t="shared" si="3"/>
        <v/>
      </c>
      <c r="P37" s="253" t="str">
        <f t="shared" si="3"/>
        <v/>
      </c>
      <c r="Q37" s="253" t="str">
        <f t="shared" si="3"/>
        <v/>
      </c>
      <c r="R37" s="253" t="str">
        <f t="shared" si="3"/>
        <v/>
      </c>
      <c r="S37" s="253" t="str">
        <f t="shared" si="3"/>
        <v/>
      </c>
      <c r="T37" s="253" t="str">
        <f t="shared" si="3"/>
        <v/>
      </c>
      <c r="U37" s="253" t="str">
        <f t="shared" si="3"/>
        <v/>
      </c>
      <c r="V37" s="253" t="str">
        <f t="shared" si="3"/>
        <v/>
      </c>
      <c r="W37" s="253" t="str">
        <f t="shared" si="3"/>
        <v/>
      </c>
      <c r="X37" s="253" t="str">
        <f t="shared" si="3"/>
        <v/>
      </c>
      <c r="Y37" s="254" t="str">
        <f t="shared" si="3"/>
        <v/>
      </c>
      <c r="Z37" s="9"/>
      <c r="AA37" s="9"/>
      <c r="AB37" s="9"/>
      <c r="AC37" s="9"/>
      <c r="AD37" s="17" t="s">
        <v>407</v>
      </c>
      <c r="AE37" s="9"/>
      <c r="AG37" s="419" t="s">
        <v>408</v>
      </c>
      <c r="AH37" s="607"/>
      <c r="AI37" s="608"/>
      <c r="AJ37" s="622"/>
      <c r="AK37" s="342" t="s">
        <v>174</v>
      </c>
      <c r="AL37" s="7"/>
      <c r="AM37" s="7"/>
      <c r="AN37" s="7"/>
      <c r="AO37" s="335" t="str">
        <f>LEFT(AH37)</f>
        <v/>
      </c>
      <c r="AP37" s="7"/>
      <c r="AQ37" s="7"/>
      <c r="AR37" s="7"/>
      <c r="AS37" s="7"/>
      <c r="AT37" s="7"/>
      <c r="AU37" s="7"/>
      <c r="AV37" s="7"/>
      <c r="AW37" s="7"/>
      <c r="AX37" s="7"/>
    </row>
    <row r="38" spans="1:116" ht="15" customHeight="1">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H38" s="7"/>
      <c r="AI38" s="7"/>
      <c r="AJ38" s="7"/>
      <c r="AK38" s="7"/>
      <c r="AL38" s="7"/>
      <c r="AM38" s="7"/>
      <c r="AN38" s="7"/>
      <c r="AO38" s="7"/>
      <c r="AP38" s="7"/>
      <c r="AQ38" s="7"/>
      <c r="AR38" s="7"/>
      <c r="AS38" s="7"/>
      <c r="AT38" s="7"/>
      <c r="AU38" s="7"/>
      <c r="AV38" s="7"/>
      <c r="AW38" s="7"/>
      <c r="AX38" s="7"/>
    </row>
    <row r="39" spans="1:116" ht="18" customHeight="1" thickBot="1">
      <c r="A39" s="9"/>
      <c r="B39" s="9"/>
      <c r="C39" s="9" t="s">
        <v>409</v>
      </c>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7" t="s">
        <v>409</v>
      </c>
      <c r="AH39" s="7"/>
      <c r="AI39" s="7"/>
      <c r="AJ39" s="7"/>
      <c r="AK39" s="335" t="str">
        <f>LEFT(AH40)</f>
        <v/>
      </c>
      <c r="AL39" s="335" t="str">
        <f>MID(AH40,2,1)</f>
        <v/>
      </c>
      <c r="AM39" s="7"/>
      <c r="AN39" s="335" t="str">
        <f>LEFT(AN40)</f>
        <v/>
      </c>
      <c r="AO39" s="335" t="str">
        <f>MID(AN40,2,1)</f>
        <v/>
      </c>
      <c r="AP39" s="7"/>
      <c r="AQ39" s="7"/>
      <c r="AR39" s="347" t="s">
        <v>410</v>
      </c>
      <c r="AS39" s="7"/>
      <c r="AT39" s="7"/>
      <c r="AU39" s="7"/>
      <c r="AV39" s="7"/>
      <c r="AW39" s="7"/>
      <c r="AX39" s="7"/>
    </row>
    <row r="40" spans="1:116" ht="18" customHeight="1" thickBot="1">
      <c r="A40" s="248" t="s">
        <v>411</v>
      </c>
      <c r="B40" s="9"/>
      <c r="C40" s="643" t="s">
        <v>7</v>
      </c>
      <c r="D40" s="644"/>
      <c r="E40" s="644"/>
      <c r="F40" s="644"/>
      <c r="G40" s="645"/>
      <c r="H40" s="260" t="str">
        <f>AK39</f>
        <v/>
      </c>
      <c r="I40" s="261" t="str">
        <f>AL39</f>
        <v/>
      </c>
      <c r="J40" s="18"/>
      <c r="K40" s="18"/>
      <c r="L40" s="18"/>
      <c r="M40" s="18"/>
      <c r="N40" s="646" t="s">
        <v>10</v>
      </c>
      <c r="O40" s="647"/>
      <c r="P40" s="648"/>
      <c r="Q40" s="260" t="str">
        <f>AN39</f>
        <v/>
      </c>
      <c r="R40" s="261" t="str">
        <f>AO39</f>
        <v/>
      </c>
      <c r="S40" s="18" t="s">
        <v>412</v>
      </c>
      <c r="T40" s="260" t="str">
        <f>IF(LEFT($AR$40,1)="","",LEFT($AR$40,1))</f>
        <v/>
      </c>
      <c r="U40" s="262" t="str">
        <f>IF(MID($AR$40,2,1)="","",MID($AR$40,2,1))</f>
        <v/>
      </c>
      <c r="V40" s="262" t="str">
        <f>IF(MID($AR$40,3,1)="","",MID($AR$40,3,1))</f>
        <v/>
      </c>
      <c r="W40" s="262" t="str">
        <f>IF(MID($AR$40,4,1)="","",MID($AR$40,4,1))</f>
        <v/>
      </c>
      <c r="X40" s="262" t="str">
        <f>IF(MID($AR$40,5,1)="","",MID($AR$40,5,1))</f>
        <v/>
      </c>
      <c r="Y40" s="261" t="str">
        <f>IF(RIGHT(AR40)="","",RIGHT(AR40))</f>
        <v/>
      </c>
      <c r="Z40" s="18" t="s">
        <v>24</v>
      </c>
      <c r="AA40" s="256" t="str">
        <f>IF(AX40="","",AX40)</f>
        <v/>
      </c>
      <c r="AB40" s="9"/>
      <c r="AC40" s="9"/>
      <c r="AD40" s="9"/>
      <c r="AE40" s="9"/>
      <c r="AG40" s="356" t="s">
        <v>275</v>
      </c>
      <c r="AH40" s="607"/>
      <c r="AI40" s="608"/>
      <c r="AJ40" s="622"/>
      <c r="AK40" s="7"/>
      <c r="AL40" s="346" t="s">
        <v>413</v>
      </c>
      <c r="AM40" s="7"/>
      <c r="AN40" s="607"/>
      <c r="AO40" s="608"/>
      <c r="AP40" s="622"/>
      <c r="AQ40" s="352"/>
      <c r="AR40" s="636"/>
      <c r="AS40" s="637"/>
      <c r="AT40" s="637"/>
      <c r="AU40" s="637"/>
      <c r="AV40" s="638"/>
      <c r="AW40" s="352" t="s">
        <v>24</v>
      </c>
      <c r="AX40" s="353"/>
      <c r="AY40" s="354"/>
    </row>
    <row r="41" spans="1:116" ht="18" customHeight="1" thickBot="1">
      <c r="A41" s="9"/>
      <c r="B41" s="9"/>
      <c r="C41" s="257"/>
      <c r="D41" s="623" t="s">
        <v>414</v>
      </c>
      <c r="E41" s="623"/>
      <c r="F41" s="623"/>
      <c r="G41" s="258"/>
      <c r="H41" s="263" t="str">
        <f>BB41</f>
        <v/>
      </c>
      <c r="I41" s="264" t="str">
        <f t="shared" ref="I41:AA41" si="4">BC41</f>
        <v/>
      </c>
      <c r="J41" s="264" t="str">
        <f t="shared" si="4"/>
        <v/>
      </c>
      <c r="K41" s="264" t="str">
        <f t="shared" si="4"/>
        <v/>
      </c>
      <c r="L41" s="264" t="str">
        <f t="shared" si="4"/>
        <v/>
      </c>
      <c r="M41" s="264" t="str">
        <f t="shared" si="4"/>
        <v/>
      </c>
      <c r="N41" s="264" t="str">
        <f t="shared" si="4"/>
        <v/>
      </c>
      <c r="O41" s="264" t="str">
        <f t="shared" si="4"/>
        <v/>
      </c>
      <c r="P41" s="264" t="str">
        <f t="shared" si="4"/>
        <v/>
      </c>
      <c r="Q41" s="264" t="str">
        <f t="shared" si="4"/>
        <v/>
      </c>
      <c r="R41" s="264" t="str">
        <f t="shared" si="4"/>
        <v/>
      </c>
      <c r="S41" s="264" t="str">
        <f t="shared" si="4"/>
        <v/>
      </c>
      <c r="T41" s="264" t="str">
        <f t="shared" si="4"/>
        <v/>
      </c>
      <c r="U41" s="264" t="str">
        <f t="shared" si="4"/>
        <v/>
      </c>
      <c r="V41" s="264" t="str">
        <f t="shared" si="4"/>
        <v/>
      </c>
      <c r="W41" s="264" t="str">
        <f t="shared" si="4"/>
        <v/>
      </c>
      <c r="X41" s="264" t="str">
        <f t="shared" si="4"/>
        <v/>
      </c>
      <c r="Y41" s="264" t="str">
        <f t="shared" si="4"/>
        <v/>
      </c>
      <c r="Z41" s="264" t="str">
        <f t="shared" si="4"/>
        <v/>
      </c>
      <c r="AA41" s="265" t="str">
        <f t="shared" si="4"/>
        <v/>
      </c>
      <c r="AB41" s="9"/>
      <c r="AC41" s="9"/>
      <c r="AD41" s="9"/>
      <c r="AE41" s="9"/>
      <c r="AG41" s="356" t="s">
        <v>414</v>
      </c>
      <c r="AH41" s="607"/>
      <c r="AI41" s="608"/>
      <c r="AJ41" s="608"/>
      <c r="AK41" s="608"/>
      <c r="AL41" s="608"/>
      <c r="AM41" s="608"/>
      <c r="AN41" s="608"/>
      <c r="AO41" s="608"/>
      <c r="AP41" s="608"/>
      <c r="AQ41" s="608"/>
      <c r="AR41" s="608"/>
      <c r="AS41" s="608"/>
      <c r="AT41" s="608"/>
      <c r="AU41" s="608"/>
      <c r="AV41" s="608"/>
      <c r="AW41" s="608"/>
      <c r="AX41" s="622"/>
      <c r="AY41" s="341" t="s">
        <v>177</v>
      </c>
      <c r="AZ41" s="8" t="str">
        <f>ASC(AH41)</f>
        <v/>
      </c>
      <c r="BA41" s="8" t="str">
        <f>SUBSTITUTE(SUBSTITUTE(SUBSTITUTE(SUBSTITUTE(SUBSTITUTE(SUBSTITUTE(SUBSTITUTE(SUBSTITUTE(SUBSTITUTE(SUBSTITUTE(SUBSTITUTE(SUBSTITUTE(SUBSTITUTE(SUBSTITUTE(SUBSTITUTE(SUBSTITUTE(SUBSTITUTE(SUBSTITUTE(SUBSTITUTE(SUBSTITUTE(SUBSTITUTE(SUBSTITUTE(SUBSTITUTE(SUBSTITUTE(SUBSTITUTE(AZ41,"が","か゛"),"ぎ","き゛"),"ぐ","く゛"),"げ","け゛"),"ご","こ゛"),"ざ","さ゛"),"じ","し゛"),"ず","す゛"),"ぜ","せ゛"),"ぞ","そ゛"),"だ","た゛"),"ぢ","ち゛"),"づ","つ゛"),"で","て゛"),"ど","と゛"),"ば","は゛"),"び","ひ゛"),"ぶ","ふ゛"),"べ","へ゛"),"ぼ","ほ゛"),"ぱ","は゜"),"ぴ","ひ゜"),"ぷ","ふ゜"),"ぺ","へ゜"),"ぽ","ほ゜")</f>
        <v/>
      </c>
      <c r="BB41" s="8" t="str">
        <f>DBCS(MID($BA41,COLUMNS($BB41:BB41),1))</f>
        <v/>
      </c>
      <c r="BC41" s="8" t="str">
        <f>DBCS(MID($BA41,COLUMNS($BB41:BC41),1))</f>
        <v/>
      </c>
      <c r="BD41" s="8" t="str">
        <f>DBCS(MID($BA41,COLUMNS($BB41:BD41),1))</f>
        <v/>
      </c>
      <c r="BE41" s="8" t="str">
        <f>DBCS(MID($BA41,COLUMNS($BB41:BE41),1))</f>
        <v/>
      </c>
      <c r="BF41" s="8" t="str">
        <f>DBCS(MID($BA41,COLUMNS($BB41:BF41),1))</f>
        <v/>
      </c>
      <c r="BG41" s="8" t="str">
        <f>DBCS(MID($BA41,COLUMNS($BB41:BG41),1))</f>
        <v/>
      </c>
      <c r="BH41" s="8" t="str">
        <f>DBCS(MID($BA41,COLUMNS($BB41:BH41),1))</f>
        <v/>
      </c>
      <c r="BI41" s="8" t="str">
        <f>DBCS(MID($BA41,COLUMNS($BB41:BI41),1))</f>
        <v/>
      </c>
      <c r="BJ41" s="8" t="str">
        <f>DBCS(MID($BA41,COLUMNS($BB41:BJ41),1))</f>
        <v/>
      </c>
      <c r="BK41" s="8" t="str">
        <f>DBCS(MID($BA41,COLUMNS($BB41:BK41),1))</f>
        <v/>
      </c>
      <c r="BL41" s="8" t="str">
        <f>DBCS(MID($BA41,COLUMNS($BB41:BL41),1))</f>
        <v/>
      </c>
      <c r="BM41" s="8" t="str">
        <f>DBCS(MID($BA41,COLUMNS($BB41:BM41),1))</f>
        <v/>
      </c>
      <c r="BN41" s="8" t="str">
        <f>DBCS(MID($BA41,COLUMNS($BB41:BN41),1))</f>
        <v/>
      </c>
      <c r="BO41" s="8" t="str">
        <f>DBCS(MID($BA41,COLUMNS($BB41:BO41),1))</f>
        <v/>
      </c>
      <c r="BP41" s="8" t="str">
        <f>DBCS(MID($BA41,COLUMNS($BB41:BP41),1))</f>
        <v/>
      </c>
      <c r="BQ41" s="8" t="str">
        <f>DBCS(MID($BA41,COLUMNS($BB41:BQ41),1))</f>
        <v/>
      </c>
      <c r="BR41" s="8" t="str">
        <f>DBCS(MID($BA41,COLUMNS($BB41:BR41),1))</f>
        <v/>
      </c>
      <c r="BS41" s="8" t="str">
        <f>DBCS(MID($BA41,COLUMNS($BB41:BS41),1))</f>
        <v/>
      </c>
      <c r="BT41" s="8" t="str">
        <f>DBCS(MID($BA41,COLUMNS($BB41:BT41),1))</f>
        <v/>
      </c>
      <c r="BU41" s="8" t="str">
        <f>DBCS(MID($BA41,COLUMNS($BB41:BU41),1))</f>
        <v/>
      </c>
      <c r="BV41" s="8" t="str">
        <f>DBCS(MID($BA41,COLUMNS($BB41:BV41),1))</f>
        <v/>
      </c>
      <c r="BW41" s="8" t="str">
        <f>DBCS(MID($BA41,COLUMNS($BB41:BW41),1))</f>
        <v/>
      </c>
      <c r="BX41" s="8" t="str">
        <f>DBCS(MID($BA41,COLUMNS($BB41:BX41),1))</f>
        <v/>
      </c>
      <c r="BY41" s="8" t="str">
        <f>DBCS(MID($BA41,COLUMNS($BB41:BY41),1))</f>
        <v/>
      </c>
      <c r="BZ41" s="8" t="str">
        <f>DBCS(MID($BA41,COLUMNS($BB41:BZ41),1))</f>
        <v/>
      </c>
      <c r="CA41" s="8" t="str">
        <f>DBCS(MID($BA41,COLUMNS($BB41:CA41),1))</f>
        <v/>
      </c>
      <c r="CB41" s="8" t="str">
        <f>DBCS(MID($BA41,COLUMNS($BB41:CB41),1))</f>
        <v/>
      </c>
      <c r="CC41" s="8" t="str">
        <f>DBCS(MID($BA41,COLUMNS($BB41:CC41),1))</f>
        <v/>
      </c>
      <c r="CD41" s="8" t="str">
        <f>DBCS(MID($BA41,COLUMNS($BB41:CD41),1))</f>
        <v/>
      </c>
      <c r="CE41" s="8" t="str">
        <f>DBCS(MID($BA41,COLUMNS($BB41:CE41),1))</f>
        <v/>
      </c>
      <c r="CF41" s="8" t="str">
        <f>DBCS(MID($BA41,COLUMNS($BB41:CF41),1))</f>
        <v/>
      </c>
      <c r="CG41" s="8" t="str">
        <f>DBCS(MID($BA41,COLUMNS($BB41:CG41),1))</f>
        <v/>
      </c>
      <c r="CH41" s="8" t="str">
        <f>DBCS(MID($BA41,COLUMNS($BB41:CH41),1))</f>
        <v/>
      </c>
      <c r="CI41" s="8" t="str">
        <f>DBCS(MID($BA41,COLUMNS($BB41:CI41),1))</f>
        <v/>
      </c>
      <c r="CJ41" s="8" t="str">
        <f>DBCS(MID($BA41,COLUMNS($BB41:CJ41),1))</f>
        <v/>
      </c>
      <c r="CK41" s="8" t="str">
        <f>DBCS(MID($BA41,COLUMNS($BB41:CK41),1))</f>
        <v/>
      </c>
      <c r="CL41" s="8" t="str">
        <f>DBCS(MID($BA41,COLUMNS($BB41:CL41),1))</f>
        <v/>
      </c>
      <c r="CM41" s="8" t="str">
        <f>DBCS(MID($BA41,COLUMNS($BB41:CM41),1))</f>
        <v/>
      </c>
      <c r="CN41" s="8" t="str">
        <f>DBCS(MID($BA41,COLUMNS($BB41:CN41),1))</f>
        <v/>
      </c>
      <c r="CO41" s="8" t="str">
        <f>DBCS(MID($BA41,COLUMNS($BB41:CO41),1))</f>
        <v/>
      </c>
    </row>
    <row r="42" spans="1:116" ht="18" customHeight="1" thickBot="1">
      <c r="A42" s="9"/>
      <c r="B42" s="9"/>
      <c r="C42" s="257"/>
      <c r="D42" s="623" t="s">
        <v>3</v>
      </c>
      <c r="E42" s="623"/>
      <c r="F42" s="623"/>
      <c r="G42" s="258"/>
      <c r="H42" s="242" t="str">
        <f>LEFT(AH42)</f>
        <v/>
      </c>
      <c r="I42" s="243" t="str">
        <f>MID($AH42,2,1)</f>
        <v/>
      </c>
      <c r="J42" s="243" t="str">
        <f>MID($AH42,3,1)</f>
        <v/>
      </c>
      <c r="K42" s="243" t="str">
        <f>MID($AH42,4,1)</f>
        <v/>
      </c>
      <c r="L42" s="243" t="str">
        <f>MID($AH42,5,1)</f>
        <v/>
      </c>
      <c r="M42" s="243" t="str">
        <f>MID($AH42,6,1)</f>
        <v/>
      </c>
      <c r="N42" s="243" t="str">
        <f>MID($AH42,7,1)</f>
        <v/>
      </c>
      <c r="O42" s="243" t="str">
        <f>MID($AH42,8,1)</f>
        <v/>
      </c>
      <c r="P42" s="243" t="str">
        <f>MID($AH42,9,1)</f>
        <v/>
      </c>
      <c r="Q42" s="243" t="str">
        <f>MID($AH42,10,1)</f>
        <v/>
      </c>
      <c r="R42" s="243" t="str">
        <f>MID($AH42,11,1)</f>
        <v/>
      </c>
      <c r="S42" s="243" t="str">
        <f>MID($AH42,12,1)</f>
        <v/>
      </c>
      <c r="T42" s="243" t="str">
        <f>MID($AH42,13,1)</f>
        <v/>
      </c>
      <c r="U42" s="243" t="str">
        <f>MID($AH42,14,1)</f>
        <v/>
      </c>
      <c r="V42" s="243" t="str">
        <f>MID($AH42,15,1)</f>
        <v/>
      </c>
      <c r="W42" s="243" t="str">
        <f>MID($AH42,16,1)</f>
        <v/>
      </c>
      <c r="X42" s="243" t="str">
        <f>MID($AH42,17,1)</f>
        <v/>
      </c>
      <c r="Y42" s="243" t="str">
        <f>MID($AH42,18,1)</f>
        <v/>
      </c>
      <c r="Z42" s="243" t="str">
        <f>MID($AH42,19,1)</f>
        <v/>
      </c>
      <c r="AA42" s="244" t="str">
        <f>MID($AH42,20,1)</f>
        <v/>
      </c>
      <c r="AB42" s="9"/>
      <c r="AC42" s="639" t="s">
        <v>9</v>
      </c>
      <c r="AD42" s="639"/>
      <c r="AE42" s="639"/>
      <c r="AG42" s="356" t="s">
        <v>4917</v>
      </c>
      <c r="AH42" s="607"/>
      <c r="AI42" s="608"/>
      <c r="AJ42" s="608"/>
      <c r="AK42" s="608"/>
      <c r="AL42" s="608"/>
      <c r="AM42" s="608"/>
      <c r="AN42" s="608"/>
      <c r="AO42" s="608"/>
      <c r="AP42" s="608"/>
      <c r="AQ42" s="608"/>
      <c r="AR42" s="608"/>
      <c r="AS42" s="608"/>
      <c r="AT42" s="608"/>
      <c r="AU42" s="608"/>
      <c r="AV42" s="608"/>
      <c r="AW42" s="608"/>
      <c r="AX42" s="622"/>
      <c r="AY42" s="341" t="s">
        <v>177</v>
      </c>
    </row>
    <row r="43" spans="1:116" ht="18" customHeight="1" thickBot="1">
      <c r="A43" s="9"/>
      <c r="B43" s="9"/>
      <c r="C43" s="257"/>
      <c r="D43" s="623" t="s">
        <v>8</v>
      </c>
      <c r="E43" s="623"/>
      <c r="F43" s="623"/>
      <c r="G43" s="258"/>
      <c r="H43" s="255" t="str">
        <f>AG44</f>
        <v/>
      </c>
      <c r="I43" s="18" t="s">
        <v>415</v>
      </c>
      <c r="J43" s="242" t="str">
        <f>LEFT(AK43,1)</f>
        <v/>
      </c>
      <c r="K43" s="244" t="str">
        <f>RIGHT(AK43,1)</f>
        <v/>
      </c>
      <c r="L43" s="18" t="s">
        <v>416</v>
      </c>
      <c r="M43" s="242" t="str">
        <f>LEFT(AM43,1)</f>
        <v/>
      </c>
      <c r="N43" s="244" t="str">
        <f>RIGHT(AM43,1)</f>
        <v/>
      </c>
      <c r="O43" s="18" t="s">
        <v>11</v>
      </c>
      <c r="P43" s="242" t="str">
        <f>LEFT(AO43,1)</f>
        <v/>
      </c>
      <c r="Q43" s="244" t="str">
        <f>RIGHT(AO43,1)</f>
        <v/>
      </c>
      <c r="R43" s="18" t="s">
        <v>12</v>
      </c>
      <c r="S43" s="18"/>
      <c r="T43" s="18"/>
      <c r="U43" s="18"/>
      <c r="V43" s="18"/>
      <c r="W43" s="18"/>
      <c r="X43" s="18"/>
      <c r="Y43" s="18"/>
      <c r="Z43" s="18"/>
      <c r="AA43" s="18"/>
      <c r="AB43" s="9"/>
      <c r="AC43" s="9"/>
      <c r="AD43" s="17" t="s">
        <v>417</v>
      </c>
      <c r="AE43" s="9"/>
      <c r="AG43" s="356" t="s">
        <v>8</v>
      </c>
      <c r="AH43" s="624"/>
      <c r="AI43" s="625"/>
      <c r="AJ43" s="352" t="s">
        <v>418</v>
      </c>
      <c r="AK43" s="283"/>
      <c r="AL43" s="7" t="s">
        <v>34</v>
      </c>
      <c r="AM43" s="283"/>
      <c r="AN43" s="7" t="s">
        <v>11</v>
      </c>
      <c r="AO43" s="283"/>
      <c r="AP43" s="7" t="s">
        <v>12</v>
      </c>
      <c r="AQ43" s="7"/>
      <c r="AR43" s="7"/>
      <c r="AS43" s="7"/>
      <c r="AT43" s="7"/>
      <c r="AU43" s="7"/>
      <c r="AV43" s="7"/>
      <c r="AW43" s="7"/>
      <c r="AX43" s="7"/>
    </row>
    <row r="44" spans="1:116" ht="15" customHeight="1">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G44" s="335" t="str">
        <f>LEFT(AH43)</f>
        <v/>
      </c>
      <c r="AH44" s="342" t="s">
        <v>174</v>
      </c>
      <c r="AL44" s="347" t="s">
        <v>278</v>
      </c>
    </row>
    <row r="45" spans="1:116" ht="14.25" customHeight="1">
      <c r="A45" s="9"/>
      <c r="B45" s="9"/>
      <c r="C45" s="9" t="s">
        <v>419</v>
      </c>
      <c r="D45" s="9"/>
      <c r="E45" s="9"/>
      <c r="F45" s="9"/>
      <c r="G45" s="9"/>
      <c r="H45" s="9"/>
      <c r="I45" s="9"/>
      <c r="J45" s="9"/>
      <c r="K45" s="9"/>
      <c r="L45" s="9"/>
      <c r="M45" s="9" t="s">
        <v>420</v>
      </c>
      <c r="N45" s="9"/>
      <c r="O45" s="9"/>
      <c r="P45" s="9"/>
      <c r="Q45" s="9"/>
      <c r="R45" s="9"/>
      <c r="S45" s="9"/>
      <c r="T45" s="9"/>
      <c r="U45" s="9"/>
      <c r="V45" s="9"/>
      <c r="W45" s="9"/>
      <c r="X45" s="9"/>
      <c r="Y45" s="9"/>
      <c r="Z45" s="9"/>
      <c r="AA45" s="9"/>
      <c r="AB45" s="9"/>
      <c r="AC45" s="9"/>
      <c r="AD45" s="9"/>
      <c r="AE45" s="9"/>
    </row>
    <row r="46" spans="1:116" ht="15" customHeight="1" thickBot="1">
      <c r="A46" s="9"/>
      <c r="B46" s="9"/>
      <c r="C46" s="9"/>
      <c r="D46" s="9" t="s">
        <v>421</v>
      </c>
      <c r="E46" s="9"/>
      <c r="F46" s="9"/>
      <c r="G46" s="9"/>
      <c r="H46" s="9"/>
      <c r="I46" s="9"/>
      <c r="J46" s="9"/>
      <c r="K46" s="9"/>
      <c r="L46" s="9"/>
      <c r="M46" s="9"/>
      <c r="N46" s="9" t="s">
        <v>4890</v>
      </c>
      <c r="O46" s="9"/>
      <c r="P46" s="9"/>
      <c r="Q46" s="9"/>
      <c r="R46" s="9"/>
      <c r="S46" s="9"/>
      <c r="T46" s="9"/>
      <c r="U46" s="9"/>
      <c r="V46" s="9"/>
      <c r="W46" s="9"/>
      <c r="X46" s="9"/>
      <c r="Y46" s="9"/>
      <c r="Z46" s="9"/>
      <c r="AA46" s="9"/>
      <c r="AB46" s="9"/>
      <c r="AC46" s="9"/>
      <c r="AD46" s="9"/>
      <c r="AE46" s="9"/>
      <c r="AF46" s="7" t="s">
        <v>422</v>
      </c>
      <c r="AL46" s="7" t="s">
        <v>423</v>
      </c>
      <c r="AM46" s="7"/>
    </row>
    <row r="47" spans="1:116" ht="18" customHeight="1" thickBot="1">
      <c r="A47" s="248" t="s">
        <v>424</v>
      </c>
      <c r="B47" s="9"/>
      <c r="C47" s="626" t="s">
        <v>268</v>
      </c>
      <c r="D47" s="242" t="str">
        <f>LEFT(AH47)</f>
        <v/>
      </c>
      <c r="E47" s="244" t="str">
        <f>MID(AH47,2,1)</f>
        <v/>
      </c>
      <c r="F47" s="621" t="str">
        <f>MID(AH47,4,13)</f>
        <v/>
      </c>
      <c r="G47" s="621"/>
      <c r="H47" s="621"/>
      <c r="I47" s="621"/>
      <c r="J47" s="621"/>
      <c r="K47" s="621"/>
      <c r="L47" s="621"/>
      <c r="M47" s="626" t="s">
        <v>267</v>
      </c>
      <c r="N47" s="242" t="str">
        <f>LEFT(AH53)</f>
        <v>0</v>
      </c>
      <c r="O47" s="244" t="str">
        <f>MID(AH53,2,1)</f>
        <v>4</v>
      </c>
      <c r="P47" s="632" t="str">
        <f>IF(AL53="","",AL53)</f>
        <v>(公社)全国宅地建物取引業協会連合会</v>
      </c>
      <c r="Q47" s="633"/>
      <c r="R47" s="633"/>
      <c r="S47" s="633"/>
      <c r="T47" s="633"/>
      <c r="U47" s="633"/>
      <c r="V47" s="633"/>
      <c r="W47" s="436"/>
      <c r="X47" s="143" t="s">
        <v>425</v>
      </c>
      <c r="Y47" s="631" t="str">
        <f>IF(AV53="","　　年　月　日",AV53)</f>
        <v>　　年　月　日</v>
      </c>
      <c r="Z47" s="631"/>
      <c r="AA47" s="631"/>
      <c r="AB47" s="631"/>
      <c r="AC47" s="144" t="s">
        <v>176</v>
      </c>
      <c r="AD47" s="9"/>
      <c r="AE47" s="9"/>
      <c r="AG47" s="356" t="s">
        <v>426</v>
      </c>
      <c r="AH47" s="607"/>
      <c r="AI47" s="608"/>
      <c r="AJ47" s="608"/>
      <c r="AK47" s="622"/>
      <c r="AM47" s="617"/>
      <c r="AN47" s="618"/>
      <c r="AO47" s="618"/>
      <c r="AP47" s="619"/>
      <c r="AQ47" s="620" t="s">
        <v>427</v>
      </c>
      <c r="AR47" s="620"/>
      <c r="AS47" s="620"/>
      <c r="AT47" s="620"/>
    </row>
    <row r="48" spans="1:116" ht="18" customHeight="1" thickBot="1">
      <c r="A48" s="9"/>
      <c r="B48" s="9"/>
      <c r="C48" s="627"/>
      <c r="D48" s="242" t="str">
        <f t="shared" ref="D48:D49" si="5">LEFT(AH48)</f>
        <v/>
      </c>
      <c r="E48" s="244" t="str">
        <f t="shared" ref="E48:E49" si="6">MID(AH48,2,1)</f>
        <v/>
      </c>
      <c r="F48" s="621" t="str">
        <f t="shared" ref="F48" si="7">MID(AH48,4,13)</f>
        <v/>
      </c>
      <c r="G48" s="621"/>
      <c r="H48" s="621"/>
      <c r="I48" s="621"/>
      <c r="J48" s="621"/>
      <c r="K48" s="621"/>
      <c r="L48" s="621"/>
      <c r="M48" s="627"/>
      <c r="N48" s="246" t="str">
        <f t="shared" ref="N48:N51" si="8">LEFT(AH54)</f>
        <v/>
      </c>
      <c r="O48" s="247" t="str">
        <f t="shared" ref="O48:O51" si="9">MID(AH54,2,1)</f>
        <v/>
      </c>
      <c r="P48" s="634" t="str">
        <f>IF(AL54="","",AL54)</f>
        <v/>
      </c>
      <c r="Q48" s="635"/>
      <c r="R48" s="635"/>
      <c r="S48" s="635"/>
      <c r="T48" s="635"/>
      <c r="U48" s="635"/>
      <c r="V48" s="635"/>
      <c r="W48" s="437"/>
      <c r="X48" s="143" t="s">
        <v>428</v>
      </c>
      <c r="Y48" s="631" t="str">
        <f t="shared" ref="Y48:Y51" si="10">IF(AV54="","　　年　月　日",AV54)</f>
        <v>　　年　月　日</v>
      </c>
      <c r="Z48" s="631"/>
      <c r="AA48" s="631"/>
      <c r="AB48" s="631"/>
      <c r="AC48" s="144" t="s">
        <v>176</v>
      </c>
      <c r="AD48" s="9"/>
      <c r="AE48" s="9"/>
      <c r="AG48" s="356" t="s">
        <v>429</v>
      </c>
      <c r="AH48" s="607"/>
      <c r="AI48" s="608"/>
      <c r="AJ48" s="608"/>
      <c r="AK48" s="622"/>
      <c r="AM48" s="342" t="s">
        <v>177</v>
      </c>
    </row>
    <row r="49" spans="1:50" ht="18" customHeight="1" thickBot="1">
      <c r="A49" s="9"/>
      <c r="B49" s="9"/>
      <c r="C49" s="628"/>
      <c r="D49" s="242" t="str">
        <f t="shared" si="5"/>
        <v/>
      </c>
      <c r="E49" s="244" t="str">
        <f t="shared" si="6"/>
        <v/>
      </c>
      <c r="F49" s="621" t="str">
        <f>MID(AH49,4,13)</f>
        <v/>
      </c>
      <c r="G49" s="621"/>
      <c r="H49" s="621"/>
      <c r="I49" s="621"/>
      <c r="J49" s="621"/>
      <c r="K49" s="621"/>
      <c r="L49" s="621"/>
      <c r="M49" s="627"/>
      <c r="N49" s="246" t="str">
        <f t="shared" si="8"/>
        <v/>
      </c>
      <c r="O49" s="247" t="str">
        <f t="shared" si="9"/>
        <v/>
      </c>
      <c r="P49" s="634" t="str">
        <f>IF(AL55="","",AL55)</f>
        <v/>
      </c>
      <c r="Q49" s="635"/>
      <c r="R49" s="635"/>
      <c r="S49" s="635"/>
      <c r="T49" s="635"/>
      <c r="U49" s="635"/>
      <c r="V49" s="635"/>
      <c r="W49" s="436"/>
      <c r="X49" s="143" t="s">
        <v>428</v>
      </c>
      <c r="Y49" s="631" t="str">
        <f t="shared" si="10"/>
        <v>　　年　月　日</v>
      </c>
      <c r="Z49" s="631"/>
      <c r="AA49" s="631"/>
      <c r="AB49" s="631"/>
      <c r="AC49" s="144" t="s">
        <v>176</v>
      </c>
      <c r="AD49" s="9"/>
      <c r="AE49" s="9"/>
      <c r="AG49" s="356" t="s">
        <v>430</v>
      </c>
      <c r="AH49" s="607"/>
      <c r="AI49" s="608"/>
      <c r="AJ49" s="609"/>
      <c r="AK49" s="610"/>
      <c r="AM49" s="355"/>
      <c r="AN49" s="355"/>
      <c r="AO49" s="355"/>
      <c r="AP49" s="355"/>
    </row>
    <row r="50" spans="1:50" ht="18" customHeight="1" thickBot="1">
      <c r="A50" s="9"/>
      <c r="B50" s="9"/>
      <c r="C50" s="9"/>
      <c r="D50" s="9"/>
      <c r="E50" s="9"/>
      <c r="F50" s="629" t="str">
        <f>MID(AJ50,1,13)</f>
        <v/>
      </c>
      <c r="G50" s="629"/>
      <c r="H50" s="629"/>
      <c r="I50" s="629"/>
      <c r="J50" s="629"/>
      <c r="K50" s="629"/>
      <c r="L50" s="630"/>
      <c r="M50" s="627"/>
      <c r="N50" s="246" t="str">
        <f t="shared" si="8"/>
        <v/>
      </c>
      <c r="O50" s="247" t="str">
        <f t="shared" si="9"/>
        <v/>
      </c>
      <c r="P50" s="634" t="str">
        <f>IF(AL56="","",AL56)</f>
        <v/>
      </c>
      <c r="Q50" s="635"/>
      <c r="R50" s="635"/>
      <c r="S50" s="635"/>
      <c r="T50" s="635"/>
      <c r="U50" s="635"/>
      <c r="V50" s="635"/>
      <c r="W50" s="436"/>
      <c r="X50" s="143" t="s">
        <v>428</v>
      </c>
      <c r="Y50" s="631" t="str">
        <f t="shared" si="10"/>
        <v>　　年　月　日</v>
      </c>
      <c r="Z50" s="631"/>
      <c r="AA50" s="631"/>
      <c r="AB50" s="631"/>
      <c r="AC50" s="611" t="s">
        <v>4926</v>
      </c>
      <c r="AD50" s="611"/>
      <c r="AE50" s="611"/>
      <c r="AH50" s="615" t="s">
        <v>4892</v>
      </c>
      <c r="AI50" s="616"/>
      <c r="AJ50" s="612"/>
      <c r="AK50" s="613"/>
      <c r="AL50" s="614"/>
      <c r="AM50" s="346"/>
    </row>
    <row r="51" spans="1:50" ht="18" customHeight="1">
      <c r="A51" s="9"/>
      <c r="B51" s="9"/>
      <c r="C51" s="9" t="s">
        <v>432</v>
      </c>
      <c r="D51" s="9" t="s">
        <v>433</v>
      </c>
      <c r="E51" s="9"/>
      <c r="F51" s="9"/>
      <c r="G51" s="9"/>
      <c r="H51" s="9"/>
      <c r="I51" s="9"/>
      <c r="J51" s="9"/>
      <c r="K51" s="281"/>
      <c r="L51" s="9"/>
      <c r="M51" s="628"/>
      <c r="N51" s="246" t="str">
        <f t="shared" si="8"/>
        <v/>
      </c>
      <c r="O51" s="247" t="str">
        <f t="shared" si="9"/>
        <v/>
      </c>
      <c r="P51" s="634" t="str">
        <f>IF(AL57="","",AL57)</f>
        <v/>
      </c>
      <c r="Q51" s="635"/>
      <c r="R51" s="635"/>
      <c r="S51" s="635"/>
      <c r="T51" s="635"/>
      <c r="U51" s="635"/>
      <c r="V51" s="635"/>
      <c r="W51" s="436"/>
      <c r="X51" s="143" t="s">
        <v>428</v>
      </c>
      <c r="Y51" s="631" t="str">
        <f t="shared" si="10"/>
        <v>　　年　月　日</v>
      </c>
      <c r="Z51" s="631"/>
      <c r="AA51" s="631"/>
      <c r="AB51" s="631"/>
      <c r="AC51" s="259" t="s">
        <v>176</v>
      </c>
      <c r="AD51" s="17" t="s">
        <v>407</v>
      </c>
      <c r="AE51" s="9"/>
      <c r="AM51" s="346"/>
    </row>
    <row r="52" spans="1:50" ht="18" customHeight="1" thickBot="1">
      <c r="A52" s="9"/>
      <c r="B52" s="9"/>
      <c r="C52" s="242" t="str">
        <f>IF(AM47&gt;=100000000,LEFT(AM47),"")</f>
        <v/>
      </c>
      <c r="D52" s="243" t="str">
        <f>IF(AM47&gt;=100000000,MID(AM47,2,1),IF(AM47&gt;=10000000,LEFT(AM47,1),""))</f>
        <v/>
      </c>
      <c r="E52" s="244" t="str">
        <f>IF(AM47&gt;=100000000,MID(AM47,3,1),IF(AM47&gt;=10000000,MID(AM47,2,1),IF(AM47&gt;=1000000,LEFT(AM47),"")))</f>
        <v/>
      </c>
      <c r="F52" s="242" t="str">
        <f>IF(AM47&gt;=100000000,MID(AM47,4,1),IF(AM47&gt;=10000000,MID(AM47,3,1),IF(AM47&gt;=1000000,MID(AM47,2,1),IF(AM47&gt;=100000,LEFT(AM47),""))))</f>
        <v/>
      </c>
      <c r="G52" s="243" t="str">
        <f>IF(AM47&gt;=100000000,MID(AM47,5,1),IF(AM47&gt;=10000000,MID(AM47,4,1),IF(AM47&gt;=1000000,MID(AM47,3,1),IF(AM47&gt;=100000,MID(AM47,2,1),IF(AM47&gt;=10000,LEFT(AM47),"")))))</f>
        <v/>
      </c>
      <c r="H52" s="244" t="str">
        <f>IF(AM47&gt;=100000000,MID(AM47,6,1),IF(AM47&gt;=10000000,MID(AM47,5,1),IF(AM47&gt;=1000000,MID(AM47,4,1),IF(AM47&gt;=100000,MID(AM47,3,1),IF(AM47&gt;=10000,MID(AM47,2,1),IF(AM47&gt;=1000,LEFT(AM47),""))))))</f>
        <v/>
      </c>
      <c r="I52" s="242" t="str">
        <f>IF(AM47&gt;=100000000,MID(AM47,7,1),IF(AM47&gt;=10000000,MID(AM47,6,1),IF(AM47&gt;=1000000,MID(AM47,5,1),IF(AM47&gt;=100000,MID(AM47,4,1),IF(AM47&gt;=10000,MID(AM47,3,1),IF(AM47&gt;=1000,MID(AM47,2,1),IF(AM47&gt;=100,LEFT(AM47),"")))))))</f>
        <v/>
      </c>
      <c r="J52" s="243" t="str">
        <f>IF(AM47&gt;=100000000,MID(AM47,8,1),IF(AM47&gt;=10000000,MID(AM47,7,1),IF(AM47&gt;=1000000,MID(AM47,6,1),IF(AM47&gt;=100000,MID(AM47,5,1),IF(AM47&gt;=10000,MID(AM47,4,1),IF(AM47&gt;=1000,MID(AM47,3,1),IF(AM47&gt;=100,MID(AM47,2,1),IF(AM47&gt;=10,LEFT(AM47),""))))))))</f>
        <v/>
      </c>
      <c r="K52" s="244" t="str">
        <f>IF(AM47="","",RIGHT(AM47))</f>
        <v/>
      </c>
      <c r="L52" s="9"/>
      <c r="M52" s="19"/>
      <c r="N52" s="18"/>
      <c r="O52" s="18"/>
      <c r="P52" s="20"/>
      <c r="Q52" s="20"/>
      <c r="R52" s="20"/>
      <c r="S52" s="20"/>
      <c r="T52" s="20"/>
      <c r="U52" s="20"/>
      <c r="V52" s="20"/>
      <c r="W52" s="20"/>
      <c r="X52" s="20"/>
      <c r="Y52" s="20"/>
      <c r="Z52" s="20"/>
      <c r="AA52" s="20"/>
      <c r="AB52" s="20"/>
      <c r="AC52" s="9"/>
      <c r="AD52" s="21"/>
      <c r="AE52" s="9"/>
      <c r="AF52" s="7" t="s">
        <v>434</v>
      </c>
      <c r="AG52" s="327"/>
      <c r="AQ52" s="342"/>
    </row>
    <row r="53" spans="1:50" ht="15.75" customHeight="1" thickBot="1">
      <c r="A53" s="9"/>
      <c r="B53" s="9"/>
      <c r="C53" s="18"/>
      <c r="D53" s="18"/>
      <c r="E53" s="18"/>
      <c r="F53" s="484" t="s">
        <v>4932</v>
      </c>
      <c r="G53" s="484" t="s">
        <v>4933</v>
      </c>
      <c r="H53" s="484" t="s">
        <v>4934</v>
      </c>
      <c r="I53" s="484" t="s">
        <v>4935</v>
      </c>
      <c r="J53" s="484" t="s">
        <v>4936</v>
      </c>
      <c r="K53" s="484" t="s">
        <v>4937</v>
      </c>
      <c r="L53" s="9"/>
      <c r="M53" s="19"/>
      <c r="N53" s="18"/>
      <c r="O53" s="18"/>
      <c r="P53" s="20"/>
      <c r="Q53" s="20"/>
      <c r="R53" s="20"/>
      <c r="S53" s="20"/>
      <c r="T53" s="20"/>
      <c r="U53" s="20"/>
      <c r="V53" s="20"/>
      <c r="W53" s="20"/>
      <c r="X53" s="20"/>
      <c r="Y53" s="20"/>
      <c r="Z53" s="20"/>
      <c r="AA53" s="20"/>
      <c r="AB53" s="20"/>
      <c r="AC53" s="9"/>
      <c r="AD53" s="21"/>
      <c r="AE53" s="9"/>
      <c r="AF53" s="346"/>
      <c r="AG53" s="356" t="s">
        <v>435</v>
      </c>
      <c r="AH53" s="598" t="s">
        <v>253</v>
      </c>
      <c r="AI53" s="599"/>
      <c r="AJ53" s="599"/>
      <c r="AK53" s="600"/>
      <c r="AL53" s="598" t="s">
        <v>4844</v>
      </c>
      <c r="AM53" s="599"/>
      <c r="AN53" s="599"/>
      <c r="AO53" s="599"/>
      <c r="AP53" s="599"/>
      <c r="AQ53" s="599"/>
      <c r="AR53" s="599"/>
      <c r="AS53" s="600"/>
      <c r="AT53" s="346"/>
      <c r="AU53" s="356" t="s">
        <v>436</v>
      </c>
      <c r="AV53" s="604"/>
      <c r="AW53" s="605"/>
      <c r="AX53" s="606"/>
    </row>
    <row r="54" spans="1:50" ht="16.5" customHeight="1" thickBot="1">
      <c r="A54"/>
      <c r="B54"/>
      <c r="C54"/>
      <c r="D54"/>
      <c r="E54"/>
      <c r="F54"/>
      <c r="G54"/>
      <c r="H54"/>
      <c r="I54"/>
      <c r="J54"/>
      <c r="K54"/>
      <c r="L54"/>
      <c r="M54"/>
      <c r="N54"/>
      <c r="O54"/>
      <c r="P54"/>
      <c r="Q54"/>
      <c r="R54"/>
      <c r="S54"/>
      <c r="T54"/>
      <c r="U54"/>
      <c r="V54"/>
      <c r="W54"/>
      <c r="X54"/>
      <c r="Y54"/>
      <c r="Z54"/>
      <c r="AA54"/>
      <c r="AB54"/>
      <c r="AC54"/>
      <c r="AD54"/>
      <c r="AE54"/>
      <c r="AF54" s="346"/>
      <c r="AG54" s="356" t="s">
        <v>437</v>
      </c>
      <c r="AH54" s="598"/>
      <c r="AI54" s="599"/>
      <c r="AJ54" s="599"/>
      <c r="AK54" s="600"/>
      <c r="AL54" s="598"/>
      <c r="AM54" s="599"/>
      <c r="AN54" s="599"/>
      <c r="AO54" s="599"/>
      <c r="AP54" s="599"/>
      <c r="AQ54" s="599"/>
      <c r="AR54" s="599"/>
      <c r="AS54" s="600"/>
      <c r="AU54" s="356" t="s">
        <v>438</v>
      </c>
      <c r="AV54" s="601"/>
      <c r="AW54" s="602"/>
      <c r="AX54" s="603"/>
    </row>
    <row r="55" spans="1:50" ht="16.5" customHeight="1" thickBot="1">
      <c r="A55"/>
      <c r="B55"/>
      <c r="C55"/>
      <c r="D55"/>
      <c r="E55"/>
      <c r="F55"/>
      <c r="G55"/>
      <c r="H55"/>
      <c r="I55"/>
      <c r="J55"/>
      <c r="K55"/>
      <c r="L55"/>
      <c r="M55"/>
      <c r="N55"/>
      <c r="O55"/>
      <c r="P55"/>
      <c r="Q55"/>
      <c r="R55"/>
      <c r="S55"/>
      <c r="T55"/>
      <c r="U55"/>
      <c r="V55"/>
      <c r="W55"/>
      <c r="X55"/>
      <c r="Y55"/>
      <c r="Z55"/>
      <c r="AA55"/>
      <c r="AB55"/>
      <c r="AC55"/>
      <c r="AD55"/>
      <c r="AE55"/>
      <c r="AF55" s="346"/>
      <c r="AG55" s="356" t="s">
        <v>441</v>
      </c>
      <c r="AH55" s="598"/>
      <c r="AI55" s="599"/>
      <c r="AJ55" s="599"/>
      <c r="AK55" s="600"/>
      <c r="AL55" s="598"/>
      <c r="AM55" s="599"/>
      <c r="AN55" s="599"/>
      <c r="AO55" s="599"/>
      <c r="AP55" s="599"/>
      <c r="AQ55" s="599"/>
      <c r="AR55" s="599"/>
      <c r="AS55" s="600"/>
      <c r="AU55" s="356" t="s">
        <v>442</v>
      </c>
      <c r="AV55" s="601"/>
      <c r="AW55" s="602"/>
      <c r="AX55" s="603"/>
    </row>
    <row r="56" spans="1:50" ht="16.5" customHeight="1" thickBot="1">
      <c r="A56"/>
      <c r="B56"/>
      <c r="C56"/>
      <c r="D56"/>
      <c r="E56"/>
      <c r="F56"/>
      <c r="G56"/>
      <c r="H56"/>
      <c r="I56"/>
      <c r="J56"/>
      <c r="K56"/>
      <c r="L56"/>
      <c r="M56"/>
      <c r="N56"/>
      <c r="O56"/>
      <c r="P56"/>
      <c r="Q56"/>
      <c r="R56"/>
      <c r="S56"/>
      <c r="T56"/>
      <c r="U56"/>
      <c r="V56"/>
      <c r="W56"/>
      <c r="X56"/>
      <c r="Y56"/>
      <c r="Z56"/>
      <c r="AA56"/>
      <c r="AB56"/>
      <c r="AC56"/>
      <c r="AD56"/>
      <c r="AE56"/>
      <c r="AF56" s="346"/>
      <c r="AG56" s="356" t="s">
        <v>443</v>
      </c>
      <c r="AH56" s="598"/>
      <c r="AI56" s="599"/>
      <c r="AJ56" s="599"/>
      <c r="AK56" s="600"/>
      <c r="AL56" s="598"/>
      <c r="AM56" s="599"/>
      <c r="AN56" s="599"/>
      <c r="AO56" s="599"/>
      <c r="AP56" s="599"/>
      <c r="AQ56" s="599"/>
      <c r="AR56" s="599"/>
      <c r="AS56" s="600"/>
      <c r="AU56" s="356" t="s">
        <v>444</v>
      </c>
      <c r="AV56" s="601"/>
      <c r="AW56" s="602"/>
      <c r="AX56" s="603"/>
    </row>
    <row r="57" spans="1:50" ht="16.5" customHeight="1" thickBot="1">
      <c r="A57"/>
      <c r="B57"/>
      <c r="C57"/>
      <c r="D57"/>
      <c r="E57"/>
      <c r="F57"/>
      <c r="G57"/>
      <c r="H57"/>
      <c r="I57"/>
      <c r="J57"/>
      <c r="K57"/>
      <c r="L57"/>
      <c r="M57"/>
      <c r="N57"/>
      <c r="O57"/>
      <c r="P57"/>
      <c r="Q57"/>
      <c r="R57"/>
      <c r="S57"/>
      <c r="T57"/>
      <c r="U57"/>
      <c r="V57"/>
      <c r="W57"/>
      <c r="X57"/>
      <c r="Y57"/>
      <c r="Z57"/>
      <c r="AA57"/>
      <c r="AB57"/>
      <c r="AC57"/>
      <c r="AD57"/>
      <c r="AE57"/>
      <c r="AF57" s="346"/>
      <c r="AG57" s="356" t="s">
        <v>445</v>
      </c>
      <c r="AH57" s="598"/>
      <c r="AI57" s="599"/>
      <c r="AJ57" s="599"/>
      <c r="AK57" s="600"/>
      <c r="AL57" s="598"/>
      <c r="AM57" s="599"/>
      <c r="AN57" s="599"/>
      <c r="AO57" s="599"/>
      <c r="AP57" s="599"/>
      <c r="AQ57" s="599"/>
      <c r="AR57" s="599"/>
      <c r="AS57" s="600"/>
      <c r="AU57" s="356" t="s">
        <v>446</v>
      </c>
      <c r="AV57" s="601"/>
      <c r="AW57" s="602"/>
      <c r="AX57" s="603"/>
    </row>
    <row r="58" spans="1:50" ht="16.5" customHeight="1">
      <c r="A58"/>
      <c r="B58"/>
      <c r="C58"/>
      <c r="D58"/>
      <c r="E58"/>
      <c r="F58"/>
      <c r="G58"/>
      <c r="H58"/>
      <c r="I58"/>
      <c r="J58"/>
      <c r="K58"/>
      <c r="L58"/>
      <c r="M58"/>
      <c r="N58"/>
      <c r="O58"/>
      <c r="P58"/>
      <c r="Q58"/>
      <c r="R58"/>
      <c r="S58"/>
      <c r="T58"/>
      <c r="U58"/>
      <c r="V58"/>
      <c r="W58"/>
      <c r="X58"/>
      <c r="Y58"/>
      <c r="Z58"/>
      <c r="AA58"/>
      <c r="AB58"/>
      <c r="AC58"/>
      <c r="AD58"/>
      <c r="AE58"/>
      <c r="AF58" s="327"/>
      <c r="AG58" s="327"/>
      <c r="AH58" s="342" t="s">
        <v>174</v>
      </c>
      <c r="AJ58" s="342"/>
      <c r="AL58" s="342" t="s">
        <v>177</v>
      </c>
      <c r="AV58" s="347" t="s">
        <v>4931</v>
      </c>
    </row>
    <row r="59" spans="1:50" ht="15.95" customHeight="1">
      <c r="A59"/>
      <c r="B59"/>
      <c r="C59"/>
      <c r="D59"/>
      <c r="E59"/>
      <c r="F59"/>
      <c r="G59"/>
      <c r="H59"/>
      <c r="I59"/>
      <c r="J59"/>
      <c r="K59"/>
      <c r="L59"/>
      <c r="M59"/>
      <c r="N59"/>
      <c r="O59"/>
      <c r="P59"/>
      <c r="Q59"/>
      <c r="R59"/>
      <c r="S59"/>
      <c r="T59"/>
      <c r="U59"/>
      <c r="V59"/>
      <c r="W59"/>
      <c r="X59"/>
      <c r="Y59"/>
      <c r="Z59"/>
      <c r="AA59"/>
      <c r="AB59"/>
      <c r="AC59"/>
      <c r="AD59"/>
      <c r="AE59"/>
    </row>
  </sheetData>
  <sheetProtection sheet="1" objects="1" scenarios="1"/>
  <protectedRanges>
    <protectedRange sqref="AH21 AQ21" name="範囲2"/>
    <protectedRange sqref="AJ50:AL50" name="範囲1"/>
  </protectedRanges>
  <mergeCells count="121">
    <mergeCell ref="A1:C1"/>
    <mergeCell ref="A2:C2"/>
    <mergeCell ref="AB2:AD2"/>
    <mergeCell ref="A5:AE5"/>
    <mergeCell ref="A6:AE6"/>
    <mergeCell ref="C8:AA8"/>
    <mergeCell ref="L13:P13"/>
    <mergeCell ref="R13:AC13"/>
    <mergeCell ref="L20:P20"/>
    <mergeCell ref="R20:AC20"/>
    <mergeCell ref="AH13:AK13"/>
    <mergeCell ref="E11:K11"/>
    <mergeCell ref="AH9:AK9"/>
    <mergeCell ref="L14:P14"/>
    <mergeCell ref="AH14:AX15"/>
    <mergeCell ref="L15:P15"/>
    <mergeCell ref="C9:AA9"/>
    <mergeCell ref="F10:K10"/>
    <mergeCell ref="AH10:AK10"/>
    <mergeCell ref="L12:P12"/>
    <mergeCell ref="AH12:AX12"/>
    <mergeCell ref="R11:AD12"/>
    <mergeCell ref="R14:AD15"/>
    <mergeCell ref="T10:Z10"/>
    <mergeCell ref="AH20:AK20"/>
    <mergeCell ref="D23:G23"/>
    <mergeCell ref="K23:O23"/>
    <mergeCell ref="S23:Z23"/>
    <mergeCell ref="L16:P16"/>
    <mergeCell ref="AH16:AX18"/>
    <mergeCell ref="L17:P17"/>
    <mergeCell ref="L18:P18"/>
    <mergeCell ref="L19:P19"/>
    <mergeCell ref="R19:AC19"/>
    <mergeCell ref="AH19:AK19"/>
    <mergeCell ref="R16:AD18"/>
    <mergeCell ref="L21:P21"/>
    <mergeCell ref="AH21:AO21"/>
    <mergeCell ref="AQ21:AX21"/>
    <mergeCell ref="R21:AD21"/>
    <mergeCell ref="AR25:AU25"/>
    <mergeCell ref="M26:AD26"/>
    <mergeCell ref="AR26:AU26"/>
    <mergeCell ref="O27:R28"/>
    <mergeCell ref="S27:V27"/>
    <mergeCell ref="W27:X28"/>
    <mergeCell ref="Y27:AD28"/>
    <mergeCell ref="T24:U24"/>
    <mergeCell ref="AH24:AJ24"/>
    <mergeCell ref="AN24:AQ24"/>
    <mergeCell ref="M25:Q25"/>
    <mergeCell ref="R25:V25"/>
    <mergeCell ref="X25:AB25"/>
    <mergeCell ref="AH25:AJ25"/>
    <mergeCell ref="AN25:AP25"/>
    <mergeCell ref="AH34:AX34"/>
    <mergeCell ref="C36:E36"/>
    <mergeCell ref="AC36:AE36"/>
    <mergeCell ref="AH36:AX36"/>
    <mergeCell ref="C28:D28"/>
    <mergeCell ref="S28:V28"/>
    <mergeCell ref="AH29:AJ29"/>
    <mergeCell ref="O29:R29"/>
    <mergeCell ref="S29:AD29"/>
    <mergeCell ref="O30:R31"/>
    <mergeCell ref="S30:AD30"/>
    <mergeCell ref="S31:AD31"/>
    <mergeCell ref="C34:E35"/>
    <mergeCell ref="AR40:AV40"/>
    <mergeCell ref="D41:F41"/>
    <mergeCell ref="AH41:AX41"/>
    <mergeCell ref="D42:F42"/>
    <mergeCell ref="AC42:AE42"/>
    <mergeCell ref="AH42:AX42"/>
    <mergeCell ref="C37:E37"/>
    <mergeCell ref="AH37:AJ37"/>
    <mergeCell ref="C40:G40"/>
    <mergeCell ref="N40:P40"/>
    <mergeCell ref="AH40:AJ40"/>
    <mergeCell ref="AN40:AP40"/>
    <mergeCell ref="AM47:AP47"/>
    <mergeCell ref="AQ47:AT47"/>
    <mergeCell ref="F48:L48"/>
    <mergeCell ref="AH48:AK48"/>
    <mergeCell ref="D43:F43"/>
    <mergeCell ref="AH43:AI43"/>
    <mergeCell ref="C47:C49"/>
    <mergeCell ref="F47:L47"/>
    <mergeCell ref="M47:M51"/>
    <mergeCell ref="AH47:AK47"/>
    <mergeCell ref="F49:L49"/>
    <mergeCell ref="F50:L50"/>
    <mergeCell ref="Y47:AB47"/>
    <mergeCell ref="Y48:AB48"/>
    <mergeCell ref="Y49:AB49"/>
    <mergeCell ref="Y50:AB50"/>
    <mergeCell ref="Y51:AB51"/>
    <mergeCell ref="P47:V47"/>
    <mergeCell ref="P48:V48"/>
    <mergeCell ref="P49:V49"/>
    <mergeCell ref="P50:V50"/>
    <mergeCell ref="P51:V51"/>
    <mergeCell ref="AH53:AK53"/>
    <mergeCell ref="AL53:AS53"/>
    <mergeCell ref="AV53:AX53"/>
    <mergeCell ref="AH54:AK54"/>
    <mergeCell ref="AL54:AS54"/>
    <mergeCell ref="AV54:AX54"/>
    <mergeCell ref="AH49:AK49"/>
    <mergeCell ref="AC50:AE50"/>
    <mergeCell ref="AJ50:AL50"/>
    <mergeCell ref="AH50:AI50"/>
    <mergeCell ref="AH57:AK57"/>
    <mergeCell ref="AL57:AS57"/>
    <mergeCell ref="AV57:AX57"/>
    <mergeCell ref="AH55:AK55"/>
    <mergeCell ref="AL55:AS55"/>
    <mergeCell ref="AV55:AX55"/>
    <mergeCell ref="AH56:AK56"/>
    <mergeCell ref="AL56:AS56"/>
    <mergeCell ref="AV56:AX56"/>
  </mergeCells>
  <phoneticPr fontId="4"/>
  <dataValidations xWindow="938" yWindow="526" count="11">
    <dataValidation type="textLength" imeMode="disabled" operator="equal" allowBlank="1" showInputMessage="1" showErrorMessage="1" error="7桁で入力ください。" prompt="7桁で入力ください。" sqref="AH13:AK13" xr:uid="{00000000-0002-0000-0000-000001000000}">
      <formula1>7</formula1>
    </dataValidation>
    <dataValidation type="textLength" imeMode="disabled" operator="equal" allowBlank="1" showInputMessage="1" showErrorMessage="1" error="2桁の数字を入力ください。" prompt="2桁の数字を入力ください。" sqref="AK43 AM43 AO43" xr:uid="{00000000-0002-0000-0000-000002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R40:AV40 AN24:AQ24" xr:uid="{00000000-0002-0000-0000-000003000000}">
      <formula1>6</formula1>
    </dataValidation>
    <dataValidation type="textLength" operator="equal" allowBlank="1" showInputMessage="1" showErrorMessage="1" error="1桁で入力ください。" prompt="1桁で入力ください。" sqref="AX40" xr:uid="{00000000-0002-0000-0000-000004000000}">
      <formula1>1</formula1>
    </dataValidation>
    <dataValidation imeMode="fullKatakana" allowBlank="1" showInputMessage="1" showErrorMessage="1" sqref="AH34:AX34" xr:uid="{00000000-0002-0000-0000-000005000000}"/>
    <dataValidation type="textLength" operator="lessThanOrEqual" allowBlank="1" showInputMessage="1" showErrorMessage="1" error="9桁以内で入力してください。" sqref="AM47:AP47" xr:uid="{00000000-0002-0000-0000-000006000000}">
      <formula1>9</formula1>
    </dataValidation>
    <dataValidation allowBlank="1" showInputMessage="1" showErrorMessage="1" prompt="建物名及び階数・部屋番号まで記載" sqref="AH14:AX15" xr:uid="{65733372-1CED-4AD1-A8C6-2D6B3684D769}"/>
    <dataValidation allowBlank="1" showInputMessage="1" showErrorMessage="1" prompt="組織名称も省略せずフルネームで" sqref="AH12:AX12" xr:uid="{B0E28EB0-145D-434C-87F4-A82C6514DE64}"/>
    <dataValidation imeMode="fullKatakana" allowBlank="1" showInputMessage="1" showErrorMessage="1" prompt="姓名の間は１マスあける" sqref="AH41:AX41" xr:uid="{FF2AA978-1C68-4B3D-9FBE-423A5A3FE7BF}"/>
    <dataValidation allowBlank="1" showInputMessage="1" showErrorMessage="1" prompt="姓名の間は１マスあける" sqref="AH42:AX42" xr:uid="{47DD61B6-C402-4051-B2E4-5409F2A581BE}"/>
    <dataValidation allowBlank="1" showInputMessage="1" showErrorMessage="1" prompt="法人の場合はその役職も記載" sqref="AH16:AX18" xr:uid="{507BE101-66E0-49FF-8C87-433FFFA03012}"/>
  </dataValidations>
  <pageMargins left="0.59055118110236227" right="0" top="0.59055118110236227" bottom="0.19685039370078741" header="0.51181102362204722" footer="0.51181102362204722"/>
  <pageSetup paperSize="9" scale="95" orientation="portrait" horizontalDpi="300" verticalDpi="300" r:id="rId1"/>
  <headerFooter alignWithMargins="0"/>
  <ignoredErrors>
    <ignoredError sqref="F35:F36 G35:Y35 G36:K36 L36:M36 N36:P36 Q36:T36 U36:Y36" formula="1"/>
  </ignoredErrors>
  <drawing r:id="rId2"/>
  <legacyDrawing r:id="rId3"/>
  <extLst>
    <ext xmlns:x14="http://schemas.microsoft.com/office/spreadsheetml/2009/9/main" uri="{CCE6A557-97BC-4b89-ADB6-D9C93CAAB3DF}">
      <x14:dataValidations xmlns:xm="http://schemas.microsoft.com/office/excel/2006/main" xWindow="938" yWindow="526" count="8">
        <x14:dataValidation type="list" allowBlank="1" showInputMessage="1" showErrorMessage="1" xr:uid="{00000000-0002-0000-0000-000007000000}">
          <x14:formula1>
            <xm:f>コード１!$G$2:$G$12</xm:f>
          </x14:formula1>
          <xm:sqref>AH40:AJ40</xm:sqref>
        </x14:dataValidation>
        <x14:dataValidation type="list" allowBlank="1" showInputMessage="1" showErrorMessage="1" xr:uid="{00000000-0002-0000-0000-000008000000}">
          <x14:formula1>
            <xm:f>コード１!$C$2:$C$4</xm:f>
          </x14:formula1>
          <xm:sqref>AH29:AJ29</xm:sqref>
        </x14:dataValidation>
        <x14:dataValidation type="list" allowBlank="1" showInputMessage="1" showErrorMessage="1" xr:uid="{00000000-0002-0000-0000-000009000000}">
          <x14:formula1>
            <xm:f>コード１!$A$2:$A$62</xm:f>
          </x14:formula1>
          <xm:sqref>AH24:AJ24</xm:sqref>
        </x14:dataValidation>
        <x14:dataValidation type="list" allowBlank="1" showInputMessage="1" showErrorMessage="1" xr:uid="{00000000-0002-0000-0000-00000A000000}">
          <x14:formula1>
            <xm:f>コード１!$E$2:$E$3</xm:f>
          </x14:formula1>
          <xm:sqref>AH37:AJ37</xm:sqref>
        </x14:dataValidation>
        <x14:dataValidation type="list" allowBlank="1" showInputMessage="1" showErrorMessage="1" xr:uid="{00000000-0002-0000-0000-00000C000000}">
          <x14:formula1>
            <xm:f>コード１!$A$3:$A$62</xm:f>
          </x14:formula1>
          <xm:sqref>AN40:AP40</xm:sqref>
        </x14:dataValidation>
        <x14:dataValidation type="list" allowBlank="1" showInputMessage="1" showErrorMessage="1" xr:uid="{00000000-0002-0000-0000-00000D000000}">
          <x14:formula1>
            <xm:f>コード１!$I$2:$I$6</xm:f>
          </x14:formula1>
          <xm:sqref>AH43:AI43</xm:sqref>
        </x14:dataValidation>
        <x14:dataValidation type="list" allowBlank="1" showInputMessage="1" showErrorMessage="1" xr:uid="{00000000-0002-0000-0000-00000F000000}">
          <x14:formula1>
            <xm:f>コード１!$O$2:$O$9</xm:f>
          </x14:formula1>
          <xm:sqref>AH53:AK57</xm:sqref>
        </x14:dataValidation>
        <x14:dataValidation type="list" allowBlank="1" showInputMessage="1" showErrorMessage="1" xr:uid="{00000000-0002-0000-0000-00000E000000}">
          <x14:formula1>
            <xm:f>コード１!$M$2:$M$16</xm:f>
          </x14:formula1>
          <xm:sqref>AH47:AK49</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CD05B-0FFA-45D3-9A03-73F95F007ED9}">
  <sheetPr>
    <tabColor rgb="FFFFFF00"/>
    <pageSetUpPr fitToPage="1"/>
  </sheetPr>
  <dimension ref="A1:N46"/>
  <sheetViews>
    <sheetView zoomScale="80" zoomScaleNormal="80" zoomScaleSheetLayoutView="80" workbookViewId="0">
      <selection activeCell="B9" sqref="B9:D9"/>
    </sheetView>
  </sheetViews>
  <sheetFormatPr defaultColWidth="9" defaultRowHeight="20.100000000000001" customHeight="1"/>
  <cols>
    <col min="1" max="1" width="5" style="142" customWidth="1"/>
    <col min="2" max="2" width="1.625" style="142" customWidth="1"/>
    <col min="3" max="3" width="23.375" style="520" customWidth="1"/>
    <col min="4" max="4" width="1.625" style="142" customWidth="1"/>
    <col min="5" max="5" width="1.75" style="142" customWidth="1"/>
    <col min="6" max="6" width="46.25" style="520" customWidth="1"/>
    <col min="7" max="8" width="1.625" style="142" customWidth="1"/>
    <col min="9" max="9" width="23.625" style="520" customWidth="1"/>
    <col min="10" max="10" width="1.625" style="142" customWidth="1"/>
    <col min="11" max="11" width="5.375" style="142" customWidth="1"/>
    <col min="12" max="16384" width="9" style="142"/>
  </cols>
  <sheetData>
    <row r="1" spans="1:11" ht="20.100000000000001" customHeight="1">
      <c r="A1" s="1222"/>
      <c r="B1" s="1222"/>
      <c r="C1" s="1222"/>
      <c r="D1" s="1222"/>
      <c r="E1" s="1222"/>
      <c r="F1" s="1222"/>
      <c r="G1" s="1222"/>
      <c r="H1" s="1222"/>
      <c r="I1" s="1222"/>
      <c r="J1" s="1222"/>
      <c r="K1" s="1222"/>
    </row>
    <row r="2" spans="1:11" ht="24.95" customHeight="1">
      <c r="B2" s="1229" t="s">
        <v>5027</v>
      </c>
      <c r="C2" s="1229"/>
      <c r="D2" s="1229"/>
      <c r="E2" s="1229"/>
      <c r="F2" s="1229"/>
      <c r="G2" s="1229"/>
      <c r="H2" s="1229"/>
      <c r="I2" s="1229"/>
      <c r="J2" s="1229"/>
    </row>
    <row r="3" spans="1:11" ht="24.75" customHeight="1">
      <c r="B3" s="865" t="s">
        <v>5026</v>
      </c>
      <c r="C3" s="865"/>
      <c r="D3" s="865"/>
      <c r="E3" s="865"/>
      <c r="F3" s="865"/>
      <c r="G3" s="865"/>
      <c r="H3" s="865"/>
      <c r="I3" s="865"/>
      <c r="J3" s="865"/>
    </row>
    <row r="4" spans="1:11" ht="12.75" customHeight="1">
      <c r="B4" s="1225"/>
      <c r="C4" s="1225"/>
      <c r="D4" s="1225"/>
      <c r="E4" s="1225"/>
      <c r="F4" s="1225"/>
      <c r="G4" s="1225"/>
      <c r="H4" s="1225"/>
      <c r="I4" s="1225"/>
      <c r="J4" s="1225"/>
    </row>
    <row r="5" spans="1:11" ht="37.5" customHeight="1">
      <c r="B5" s="1226" t="s">
        <v>5025</v>
      </c>
      <c r="C5" s="1227"/>
      <c r="D5" s="1227"/>
      <c r="E5" s="1227"/>
      <c r="F5" s="1227"/>
      <c r="G5" s="1227"/>
      <c r="H5" s="1227"/>
      <c r="I5" s="1227"/>
      <c r="J5" s="1228"/>
    </row>
    <row r="6" spans="1:11" ht="10.5" customHeight="1">
      <c r="B6" s="1232"/>
      <c r="C6" s="1230" t="s">
        <v>5023</v>
      </c>
      <c r="D6" s="1233"/>
      <c r="E6" s="1223"/>
      <c r="F6" s="1230" t="s">
        <v>30</v>
      </c>
      <c r="G6" s="1224"/>
      <c r="H6" s="1234"/>
      <c r="I6" s="1235" t="s">
        <v>5022</v>
      </c>
      <c r="J6" s="1231"/>
    </row>
    <row r="7" spans="1:11" ht="43.5" customHeight="1">
      <c r="B7" s="1215"/>
      <c r="C7" s="1217"/>
      <c r="D7" s="1219"/>
      <c r="E7" s="1221"/>
      <c r="F7" s="1217"/>
      <c r="G7" s="1211"/>
      <c r="H7" s="1213"/>
      <c r="I7" s="1207"/>
      <c r="J7" s="1209"/>
    </row>
    <row r="8" spans="1:11" ht="14.25" customHeight="1">
      <c r="B8" s="1188"/>
      <c r="C8" s="1189"/>
      <c r="D8" s="1190"/>
      <c r="E8" s="1191"/>
      <c r="F8" s="1192"/>
      <c r="G8" s="1193"/>
      <c r="H8" s="1197"/>
      <c r="I8" s="1198"/>
      <c r="J8" s="1199"/>
    </row>
    <row r="9" spans="1:11" ht="26.25" customHeight="1">
      <c r="B9" s="1203"/>
      <c r="C9" s="1204"/>
      <c r="D9" s="1205"/>
      <c r="E9" s="1194"/>
      <c r="F9" s="1195"/>
      <c r="G9" s="1196"/>
      <c r="H9" s="1200"/>
      <c r="I9" s="1201"/>
      <c r="J9" s="1202"/>
    </row>
    <row r="10" spans="1:11" ht="14.25" customHeight="1">
      <c r="B10" s="1188"/>
      <c r="C10" s="1189"/>
      <c r="D10" s="1190"/>
      <c r="E10" s="1191"/>
      <c r="F10" s="1192"/>
      <c r="G10" s="1193"/>
      <c r="H10" s="1197"/>
      <c r="I10" s="1198"/>
      <c r="J10" s="1199"/>
    </row>
    <row r="11" spans="1:11" ht="26.25" customHeight="1">
      <c r="B11" s="1203"/>
      <c r="C11" s="1204"/>
      <c r="D11" s="1205"/>
      <c r="E11" s="1194"/>
      <c r="F11" s="1195"/>
      <c r="G11" s="1196"/>
      <c r="H11" s="1200"/>
      <c r="I11" s="1201"/>
      <c r="J11" s="1202"/>
    </row>
    <row r="12" spans="1:11" ht="14.25" customHeight="1">
      <c r="B12" s="1188"/>
      <c r="C12" s="1189"/>
      <c r="D12" s="1190"/>
      <c r="E12" s="1191"/>
      <c r="F12" s="1192"/>
      <c r="G12" s="1193"/>
      <c r="H12" s="1197"/>
      <c r="I12" s="1198"/>
      <c r="J12" s="1199"/>
    </row>
    <row r="13" spans="1:11" ht="26.25" customHeight="1">
      <c r="B13" s="1203"/>
      <c r="C13" s="1204"/>
      <c r="D13" s="1205"/>
      <c r="E13" s="1194"/>
      <c r="F13" s="1195"/>
      <c r="G13" s="1196"/>
      <c r="H13" s="1200"/>
      <c r="I13" s="1201"/>
      <c r="J13" s="1202"/>
    </row>
    <row r="14" spans="1:11" ht="14.25" customHeight="1">
      <c r="B14" s="1188"/>
      <c r="C14" s="1189"/>
      <c r="D14" s="1190"/>
      <c r="E14" s="1191"/>
      <c r="F14" s="1192"/>
      <c r="G14" s="1193"/>
      <c r="H14" s="1197"/>
      <c r="I14" s="1198"/>
      <c r="J14" s="1199"/>
    </row>
    <row r="15" spans="1:11" ht="26.25" customHeight="1">
      <c r="B15" s="1203"/>
      <c r="C15" s="1204"/>
      <c r="D15" s="1205"/>
      <c r="E15" s="1194"/>
      <c r="F15" s="1195"/>
      <c r="G15" s="1196"/>
      <c r="H15" s="1200"/>
      <c r="I15" s="1201"/>
      <c r="J15" s="1202"/>
    </row>
    <row r="16" spans="1:11" ht="14.25" customHeight="1">
      <c r="B16" s="1188"/>
      <c r="C16" s="1189"/>
      <c r="D16" s="1190"/>
      <c r="E16" s="1191"/>
      <c r="F16" s="1192"/>
      <c r="G16" s="1193"/>
      <c r="H16" s="1197"/>
      <c r="I16" s="1198"/>
      <c r="J16" s="1199"/>
      <c r="K16" s="529"/>
    </row>
    <row r="17" spans="2:10" ht="26.25" customHeight="1">
      <c r="B17" s="1203"/>
      <c r="C17" s="1204"/>
      <c r="D17" s="1205"/>
      <c r="E17" s="1194"/>
      <c r="F17" s="1195"/>
      <c r="G17" s="1196"/>
      <c r="H17" s="1200"/>
      <c r="I17" s="1201"/>
      <c r="J17" s="1202"/>
    </row>
    <row r="18" spans="2:10" ht="14.25" customHeight="1">
      <c r="B18" s="1188"/>
      <c r="C18" s="1189"/>
      <c r="D18" s="1190"/>
      <c r="E18" s="1191"/>
      <c r="F18" s="1192"/>
      <c r="G18" s="1193"/>
      <c r="H18" s="1197"/>
      <c r="I18" s="1198"/>
      <c r="J18" s="1199"/>
    </row>
    <row r="19" spans="2:10" ht="26.25" customHeight="1">
      <c r="B19" s="1203"/>
      <c r="C19" s="1204"/>
      <c r="D19" s="1205"/>
      <c r="E19" s="1194"/>
      <c r="F19" s="1195"/>
      <c r="G19" s="1196"/>
      <c r="H19" s="1200"/>
      <c r="I19" s="1201"/>
      <c r="J19" s="1202"/>
    </row>
    <row r="20" spans="2:10" ht="14.25" customHeight="1">
      <c r="B20" s="1188"/>
      <c r="C20" s="1189"/>
      <c r="D20" s="1190"/>
      <c r="E20" s="1191"/>
      <c r="F20" s="1192"/>
      <c r="G20" s="1193"/>
      <c r="H20" s="1197"/>
      <c r="I20" s="1198"/>
      <c r="J20" s="1199"/>
    </row>
    <row r="21" spans="2:10" ht="26.25" customHeight="1">
      <c r="B21" s="1203"/>
      <c r="C21" s="1204"/>
      <c r="D21" s="1205"/>
      <c r="E21" s="1194"/>
      <c r="F21" s="1195"/>
      <c r="G21" s="1196"/>
      <c r="H21" s="1200"/>
      <c r="I21" s="1201"/>
      <c r="J21" s="1202"/>
    </row>
    <row r="22" spans="2:10" ht="37.5" customHeight="1">
      <c r="B22" s="1226" t="s">
        <v>5024</v>
      </c>
      <c r="C22" s="1227"/>
      <c r="D22" s="1227"/>
      <c r="E22" s="1227"/>
      <c r="F22" s="1227"/>
      <c r="G22" s="1227"/>
      <c r="H22" s="1227"/>
      <c r="I22" s="1227"/>
      <c r="J22" s="1228"/>
    </row>
    <row r="23" spans="2:10" ht="10.5" customHeight="1">
      <c r="B23" s="1214"/>
      <c r="C23" s="1216" t="s">
        <v>5023</v>
      </c>
      <c r="D23" s="1218"/>
      <c r="E23" s="1220"/>
      <c r="F23" s="1216" t="s">
        <v>30</v>
      </c>
      <c r="G23" s="1210"/>
      <c r="H23" s="1212"/>
      <c r="I23" s="1206" t="s">
        <v>5022</v>
      </c>
      <c r="J23" s="1208"/>
    </row>
    <row r="24" spans="2:10" ht="39.75" customHeight="1">
      <c r="B24" s="1215"/>
      <c r="C24" s="1217"/>
      <c r="D24" s="1219"/>
      <c r="E24" s="1221"/>
      <c r="F24" s="1217"/>
      <c r="G24" s="1211"/>
      <c r="H24" s="1213"/>
      <c r="I24" s="1207"/>
      <c r="J24" s="1209"/>
    </row>
    <row r="25" spans="2:10" ht="14.25" customHeight="1">
      <c r="B25" s="1188"/>
      <c r="C25" s="1189"/>
      <c r="D25" s="1190"/>
      <c r="E25" s="1191"/>
      <c r="F25" s="1192"/>
      <c r="G25" s="1193"/>
      <c r="H25" s="1197"/>
      <c r="I25" s="1198"/>
      <c r="J25" s="1199"/>
    </row>
    <row r="26" spans="2:10" ht="30" customHeight="1">
      <c r="B26" s="1203"/>
      <c r="C26" s="1204"/>
      <c r="D26" s="1205"/>
      <c r="E26" s="1194"/>
      <c r="F26" s="1195"/>
      <c r="G26" s="1196"/>
      <c r="H26" s="1200"/>
      <c r="I26" s="1201"/>
      <c r="J26" s="1202"/>
    </row>
    <row r="27" spans="2:10" ht="14.25" customHeight="1">
      <c r="B27" s="1188"/>
      <c r="C27" s="1189"/>
      <c r="D27" s="1190"/>
      <c r="E27" s="1191"/>
      <c r="F27" s="1192"/>
      <c r="G27" s="1193"/>
      <c r="H27" s="1197"/>
      <c r="I27" s="1198"/>
      <c r="J27" s="1199"/>
    </row>
    <row r="28" spans="2:10" ht="30" customHeight="1">
      <c r="B28" s="1203"/>
      <c r="C28" s="1204"/>
      <c r="D28" s="1205"/>
      <c r="E28" s="1194"/>
      <c r="F28" s="1195"/>
      <c r="G28" s="1196"/>
      <c r="H28" s="1200"/>
      <c r="I28" s="1201"/>
      <c r="J28" s="1202"/>
    </row>
    <row r="29" spans="2:10" ht="14.25" customHeight="1">
      <c r="B29" s="1188"/>
      <c r="C29" s="1189"/>
      <c r="D29" s="1190"/>
      <c r="E29" s="1191"/>
      <c r="F29" s="1192"/>
      <c r="G29" s="1193"/>
      <c r="H29" s="1197"/>
      <c r="I29" s="1198"/>
      <c r="J29" s="1199"/>
    </row>
    <row r="30" spans="2:10" ht="30" customHeight="1">
      <c r="B30" s="1203"/>
      <c r="C30" s="1204"/>
      <c r="D30" s="1205"/>
      <c r="E30" s="1194"/>
      <c r="F30" s="1195"/>
      <c r="G30" s="1196"/>
      <c r="H30" s="1200"/>
      <c r="I30" s="1201"/>
      <c r="J30" s="1202"/>
    </row>
    <row r="31" spans="2:10" ht="14.25" customHeight="1">
      <c r="B31" s="1188"/>
      <c r="C31" s="1189"/>
      <c r="D31" s="1190"/>
      <c r="E31" s="1191"/>
      <c r="F31" s="1192"/>
      <c r="G31" s="1193"/>
      <c r="H31" s="1197"/>
      <c r="I31" s="1198"/>
      <c r="J31" s="1199"/>
    </row>
    <row r="32" spans="2:10" ht="30" customHeight="1">
      <c r="B32" s="1203"/>
      <c r="C32" s="1204"/>
      <c r="D32" s="1205"/>
      <c r="E32" s="1194"/>
      <c r="F32" s="1195"/>
      <c r="G32" s="1196"/>
      <c r="H32" s="1200"/>
      <c r="I32" s="1201"/>
      <c r="J32" s="1202"/>
    </row>
    <row r="33" spans="2:14" ht="14.25" customHeight="1">
      <c r="B33" s="1188"/>
      <c r="C33" s="1189"/>
      <c r="D33" s="1190"/>
      <c r="E33" s="1191"/>
      <c r="F33" s="1192"/>
      <c r="G33" s="1193"/>
      <c r="H33" s="1197"/>
      <c r="I33" s="1198"/>
      <c r="J33" s="1199"/>
    </row>
    <row r="34" spans="2:14" ht="30" customHeight="1">
      <c r="B34" s="1203"/>
      <c r="C34" s="1204"/>
      <c r="D34" s="1205"/>
      <c r="E34" s="1194"/>
      <c r="F34" s="1195"/>
      <c r="G34" s="1196"/>
      <c r="H34" s="1200"/>
      <c r="I34" s="1201"/>
      <c r="J34" s="1202"/>
    </row>
    <row r="35" spans="2:14" ht="14.25" customHeight="1">
      <c r="B35" s="1188"/>
      <c r="C35" s="1189"/>
      <c r="D35" s="1190"/>
      <c r="E35" s="1191"/>
      <c r="F35" s="1192"/>
      <c r="G35" s="1193"/>
      <c r="H35" s="1197"/>
      <c r="I35" s="1198"/>
      <c r="J35" s="1199"/>
    </row>
    <row r="36" spans="2:14" ht="30" customHeight="1">
      <c r="B36" s="1203"/>
      <c r="C36" s="1204"/>
      <c r="D36" s="1205"/>
      <c r="E36" s="1194"/>
      <c r="F36" s="1195"/>
      <c r="G36" s="1196"/>
      <c r="H36" s="1200"/>
      <c r="I36" s="1201"/>
      <c r="J36" s="1202"/>
    </row>
    <row r="37" spans="2:14" ht="14.25" customHeight="1">
      <c r="B37" s="1188"/>
      <c r="C37" s="1189"/>
      <c r="D37" s="1190"/>
      <c r="E37" s="1191"/>
      <c r="F37" s="1192"/>
      <c r="G37" s="1193"/>
      <c r="H37" s="1197"/>
      <c r="I37" s="1198"/>
      <c r="J37" s="1199"/>
    </row>
    <row r="38" spans="2:14" ht="30" customHeight="1">
      <c r="B38" s="1203"/>
      <c r="C38" s="1204"/>
      <c r="D38" s="1205"/>
      <c r="E38" s="1194"/>
      <c r="F38" s="1195"/>
      <c r="G38" s="1196"/>
      <c r="H38" s="1200"/>
      <c r="I38" s="1201"/>
      <c r="J38" s="1202"/>
    </row>
    <row r="39" spans="2:14" ht="14.25" customHeight="1">
      <c r="B39" s="528"/>
      <c r="C39" s="526"/>
      <c r="D39" s="528"/>
      <c r="E39" s="527"/>
      <c r="F39" s="526"/>
      <c r="G39" s="524"/>
      <c r="H39" s="524"/>
      <c r="I39" s="525"/>
      <c r="J39" s="524"/>
    </row>
    <row r="40" spans="2:14" ht="20.100000000000001" customHeight="1">
      <c r="B40" s="142" t="s">
        <v>43</v>
      </c>
    </row>
    <row r="41" spans="2:14" ht="29.25" customHeight="1">
      <c r="C41" s="142"/>
      <c r="F41" s="1186" t="s">
        <v>4905</v>
      </c>
      <c r="G41" s="1186"/>
    </row>
    <row r="42" spans="2:14" ht="47.25" customHeight="1">
      <c r="F42" s="523" t="s">
        <v>42</v>
      </c>
      <c r="G42" s="1187"/>
      <c r="H42" s="1187"/>
      <c r="I42" s="1187"/>
      <c r="J42" s="1187"/>
      <c r="K42" s="522"/>
    </row>
    <row r="43" spans="2:14" ht="12.95" customHeight="1"/>
    <row r="44" spans="2:14" ht="11.25" customHeight="1">
      <c r="B44" s="142" t="s">
        <v>5021</v>
      </c>
      <c r="C44" s="142"/>
      <c r="F44" s="142"/>
      <c r="I44" s="142"/>
    </row>
    <row r="45" spans="2:14" ht="20.100000000000001" customHeight="1">
      <c r="B45" s="1236" t="s">
        <v>5020</v>
      </c>
      <c r="C45" s="1236"/>
      <c r="D45" s="1236"/>
      <c r="E45" s="1236"/>
      <c r="F45" s="1236"/>
      <c r="G45" s="1236"/>
      <c r="H45" s="1236"/>
      <c r="I45" s="1236"/>
      <c r="J45" s="1236"/>
      <c r="K45" s="521"/>
      <c r="L45" s="521"/>
      <c r="M45" s="521"/>
      <c r="N45" s="521"/>
    </row>
    <row r="46" spans="2:14" ht="20.100000000000001" customHeight="1">
      <c r="B46" s="1236"/>
      <c r="C46" s="1236"/>
      <c r="D46" s="1236"/>
      <c r="E46" s="1236"/>
      <c r="F46" s="1236"/>
      <c r="G46" s="1236"/>
      <c r="H46" s="1236"/>
      <c r="I46" s="1236"/>
      <c r="J46" s="1236"/>
      <c r="K46" s="521"/>
      <c r="L46" s="521"/>
      <c r="M46" s="521"/>
      <c r="N46" s="521"/>
    </row>
  </sheetData>
  <sheetProtection sheet="1" objects="1" scenarios="1"/>
  <protectedRanges>
    <protectedRange sqref="B8:J21 B25:J38 F41 G42" name="範囲3"/>
    <protectedRange sqref="I42:K42" name="範囲2"/>
    <protectedRange sqref="F41:G41" name="範囲1"/>
  </protectedRanges>
  <mergeCells count="83">
    <mergeCell ref="B8:D8"/>
    <mergeCell ref="B45:J46"/>
    <mergeCell ref="H12:J13"/>
    <mergeCell ref="H20:J21"/>
    <mergeCell ref="H8:J9"/>
    <mergeCell ref="B20:D20"/>
    <mergeCell ref="E20:G21"/>
    <mergeCell ref="E14:G15"/>
    <mergeCell ref="H14:J15"/>
    <mergeCell ref="B15:D15"/>
    <mergeCell ref="B16:D16"/>
    <mergeCell ref="E16:G17"/>
    <mergeCell ref="H16:J17"/>
    <mergeCell ref="B22:J22"/>
    <mergeCell ref="B21:D21"/>
    <mergeCell ref="B10:D10"/>
    <mergeCell ref="E10:G11"/>
    <mergeCell ref="H10:J11"/>
    <mergeCell ref="B11:D11"/>
    <mergeCell ref="B12:D12"/>
    <mergeCell ref="E12:G13"/>
    <mergeCell ref="B13:D13"/>
    <mergeCell ref="E8:G9"/>
    <mergeCell ref="A1:K1"/>
    <mergeCell ref="E6:E7"/>
    <mergeCell ref="G6:G7"/>
    <mergeCell ref="B4:J4"/>
    <mergeCell ref="B5:J5"/>
    <mergeCell ref="B3:J3"/>
    <mergeCell ref="B2:J2"/>
    <mergeCell ref="F6:F7"/>
    <mergeCell ref="J6:J7"/>
    <mergeCell ref="B6:B7"/>
    <mergeCell ref="C6:C7"/>
    <mergeCell ref="D6:D7"/>
    <mergeCell ref="H6:H7"/>
    <mergeCell ref="I6:I7"/>
    <mergeCell ref="B9:D9"/>
    <mergeCell ref="I23:I24"/>
    <mergeCell ref="J23:J24"/>
    <mergeCell ref="G23:G24"/>
    <mergeCell ref="H23:H24"/>
    <mergeCell ref="B23:B24"/>
    <mergeCell ref="C23:C24"/>
    <mergeCell ref="D23:D24"/>
    <mergeCell ref="E23:E24"/>
    <mergeCell ref="F23:F24"/>
    <mergeCell ref="B18:D18"/>
    <mergeCell ref="E18:G19"/>
    <mergeCell ref="H18:J19"/>
    <mergeCell ref="B19:D19"/>
    <mergeCell ref="B14:D14"/>
    <mergeCell ref="B17:D17"/>
    <mergeCell ref="H27:J28"/>
    <mergeCell ref="B28:D28"/>
    <mergeCell ref="B25:D25"/>
    <mergeCell ref="E25:G26"/>
    <mergeCell ref="H25:J26"/>
    <mergeCell ref="B26:D26"/>
    <mergeCell ref="B27:D27"/>
    <mergeCell ref="E27:G28"/>
    <mergeCell ref="B29:D29"/>
    <mergeCell ref="E29:G30"/>
    <mergeCell ref="H29:J30"/>
    <mergeCell ref="B30:D30"/>
    <mergeCell ref="B31:D31"/>
    <mergeCell ref="B35:D35"/>
    <mergeCell ref="E35:G36"/>
    <mergeCell ref="H35:J36"/>
    <mergeCell ref="B36:D36"/>
    <mergeCell ref="B32:D32"/>
    <mergeCell ref="E31:G32"/>
    <mergeCell ref="H31:J32"/>
    <mergeCell ref="B33:D33"/>
    <mergeCell ref="E33:G34"/>
    <mergeCell ref="H33:J34"/>
    <mergeCell ref="B34:D34"/>
    <mergeCell ref="F41:G41"/>
    <mergeCell ref="G42:J42"/>
    <mergeCell ref="B37:D37"/>
    <mergeCell ref="E37:G38"/>
    <mergeCell ref="H37:J38"/>
    <mergeCell ref="B38:D38"/>
  </mergeCells>
  <phoneticPr fontId="4"/>
  <pageMargins left="0.59055118110236227" right="0.59055118110236227" top="0.59055118110236227" bottom="0.59055118110236227" header="0.51181102362204722" footer="0.51181102362204722"/>
  <pageSetup paperSize="9" scale="80" orientation="portrait" blackAndWhite="1" verticalDpi="300" r:id="rId1"/>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I30"/>
  <sheetViews>
    <sheetView zoomScale="80" zoomScaleNormal="80" zoomScaleSheetLayoutView="80" workbookViewId="0">
      <selection activeCell="H4" sqref="H4"/>
    </sheetView>
  </sheetViews>
  <sheetFormatPr defaultRowHeight="20.100000000000001" customHeight="1"/>
  <cols>
    <col min="1" max="1" width="3.625" style="38" customWidth="1"/>
    <col min="2" max="4" width="2.625" style="38" customWidth="1"/>
    <col min="5" max="5" width="20.625" style="38" customWidth="1"/>
    <col min="6" max="6" width="2.625" style="38" customWidth="1"/>
    <col min="7" max="8" width="28.625" style="38" customWidth="1"/>
    <col min="9" max="9" width="3.625" style="38" customWidth="1"/>
    <col min="10" max="16384" width="9" style="38"/>
  </cols>
  <sheetData>
    <row r="1" spans="1:9" ht="20.100000000000001" customHeight="1">
      <c r="A1" s="903" t="s">
        <v>80</v>
      </c>
      <c r="B1" s="903"/>
      <c r="C1" s="903"/>
      <c r="D1" s="903"/>
      <c r="E1" s="903"/>
      <c r="F1" s="903"/>
      <c r="G1" s="903"/>
      <c r="H1" s="903"/>
      <c r="I1" s="903"/>
    </row>
    <row r="2" spans="1:9" ht="24.95" customHeight="1">
      <c r="B2" s="905" t="s">
        <v>5013</v>
      </c>
      <c r="C2" s="905"/>
      <c r="D2" s="905"/>
      <c r="E2" s="905"/>
      <c r="F2" s="905"/>
      <c r="G2" s="905"/>
      <c r="H2" s="905"/>
    </row>
    <row r="3" spans="1:9" ht="24.95" customHeight="1">
      <c r="B3" s="905" t="s">
        <v>5014</v>
      </c>
      <c r="C3" s="905"/>
      <c r="D3" s="905"/>
      <c r="E3" s="905"/>
      <c r="F3" s="905"/>
      <c r="G3" s="905"/>
      <c r="H3" s="905"/>
    </row>
    <row r="4" spans="1:9" ht="20.100000000000001" customHeight="1">
      <c r="B4" s="145"/>
      <c r="C4" s="145"/>
      <c r="D4" s="145"/>
      <c r="E4" s="145"/>
      <c r="F4" s="145"/>
      <c r="G4" s="145"/>
      <c r="H4" s="412" t="s">
        <v>4915</v>
      </c>
    </row>
    <row r="5" spans="1:9" ht="35.1" customHeight="1">
      <c r="B5" s="1238" t="s">
        <v>136</v>
      </c>
      <c r="C5" s="1239"/>
      <c r="D5" s="1239"/>
      <c r="E5" s="1239"/>
      <c r="F5" s="1240"/>
      <c r="G5" s="411" t="s">
        <v>137</v>
      </c>
      <c r="H5" s="411" t="s">
        <v>138</v>
      </c>
    </row>
    <row r="6" spans="1:9" ht="35.1" customHeight="1">
      <c r="B6" s="229"/>
      <c r="C6" s="1237" t="s">
        <v>79</v>
      </c>
      <c r="D6" s="1237"/>
      <c r="E6" s="1237"/>
      <c r="F6" s="230"/>
      <c r="G6" s="196"/>
      <c r="H6" s="196"/>
    </row>
    <row r="7" spans="1:9" ht="35.1" customHeight="1">
      <c r="B7" s="231"/>
      <c r="C7" s="145"/>
      <c r="D7" s="145"/>
      <c r="E7" s="405" t="s">
        <v>78</v>
      </c>
      <c r="F7" s="209"/>
      <c r="G7" s="401"/>
      <c r="H7" s="195"/>
    </row>
    <row r="8" spans="1:9" ht="35.1" customHeight="1">
      <c r="B8" s="231"/>
      <c r="C8" s="145"/>
      <c r="D8" s="145"/>
      <c r="E8" s="405" t="s">
        <v>77</v>
      </c>
      <c r="F8" s="209"/>
      <c r="G8" s="401"/>
      <c r="H8" s="195"/>
    </row>
    <row r="9" spans="1:9" ht="35.1" customHeight="1">
      <c r="B9" s="231"/>
      <c r="C9" s="145"/>
      <c r="D9" s="145"/>
      <c r="E9" s="405" t="s">
        <v>76</v>
      </c>
      <c r="F9" s="209"/>
      <c r="G9" s="401"/>
      <c r="H9" s="195"/>
    </row>
    <row r="10" spans="1:9" ht="35.1" customHeight="1">
      <c r="B10" s="231"/>
      <c r="C10" s="145"/>
      <c r="D10" s="145"/>
      <c r="E10" s="405" t="s">
        <v>75</v>
      </c>
      <c r="F10" s="209"/>
      <c r="G10" s="401"/>
      <c r="H10" s="195"/>
    </row>
    <row r="11" spans="1:9" ht="35.1" customHeight="1">
      <c r="B11" s="231"/>
      <c r="C11" s="145"/>
      <c r="D11" s="145"/>
      <c r="E11" s="405" t="s">
        <v>61</v>
      </c>
      <c r="F11" s="209"/>
      <c r="G11" s="401"/>
      <c r="H11" s="195"/>
    </row>
    <row r="12" spans="1:9" ht="35.1" customHeight="1">
      <c r="B12" s="231"/>
      <c r="C12" s="145"/>
      <c r="D12" s="145"/>
      <c r="E12" s="405" t="s">
        <v>74</v>
      </c>
      <c r="F12" s="209"/>
      <c r="G12" s="401"/>
      <c r="H12" s="195"/>
    </row>
    <row r="13" spans="1:9" ht="35.1" customHeight="1">
      <c r="B13" s="231"/>
      <c r="C13" s="145"/>
      <c r="D13" s="145"/>
      <c r="E13" s="405" t="s">
        <v>73</v>
      </c>
      <c r="F13" s="209"/>
      <c r="G13" s="401"/>
      <c r="H13" s="195"/>
    </row>
    <row r="14" spans="1:9" ht="35.1" customHeight="1">
      <c r="B14" s="231"/>
      <c r="C14" s="145"/>
      <c r="D14" s="145"/>
      <c r="E14" s="405" t="s">
        <v>67</v>
      </c>
      <c r="F14" s="209"/>
      <c r="G14" s="401"/>
      <c r="H14" s="195"/>
    </row>
    <row r="15" spans="1:9" ht="35.1" customHeight="1" thickBot="1">
      <c r="B15" s="232"/>
      <c r="C15" s="406"/>
      <c r="D15" s="406"/>
      <c r="E15" s="407" t="s">
        <v>66</v>
      </c>
      <c r="F15" s="233"/>
      <c r="G15" s="402" t="str">
        <f>IF(SUM(G7:G14)=0,"",SUM(G7:G14))</f>
        <v/>
      </c>
      <c r="H15" s="234"/>
    </row>
    <row r="16" spans="1:9" ht="35.1" customHeight="1" thickTop="1">
      <c r="B16" s="231"/>
      <c r="C16" s="145" t="s">
        <v>72</v>
      </c>
      <c r="D16" s="145"/>
      <c r="E16" s="145"/>
      <c r="F16" s="209"/>
      <c r="H16" s="235"/>
    </row>
    <row r="17" spans="2:8" ht="35.1" customHeight="1">
      <c r="B17" s="231"/>
      <c r="C17" s="145"/>
      <c r="D17" s="145"/>
      <c r="E17" s="405" t="s">
        <v>71</v>
      </c>
      <c r="F17" s="209"/>
      <c r="G17" s="403"/>
      <c r="H17" s="195"/>
    </row>
    <row r="18" spans="2:8" ht="35.1" customHeight="1">
      <c r="B18" s="231"/>
      <c r="C18" s="145"/>
      <c r="D18" s="145"/>
      <c r="E18" s="405" t="s">
        <v>70</v>
      </c>
      <c r="F18" s="209"/>
      <c r="G18" s="403"/>
      <c r="H18" s="195"/>
    </row>
    <row r="19" spans="2:8" ht="35.1" customHeight="1">
      <c r="B19" s="231"/>
      <c r="C19" s="145"/>
      <c r="D19" s="145"/>
      <c r="E19" s="405" t="s">
        <v>69</v>
      </c>
      <c r="F19" s="209"/>
      <c r="G19" s="403"/>
      <c r="H19" s="195"/>
    </row>
    <row r="20" spans="2:8" ht="35.1" customHeight="1">
      <c r="B20" s="231"/>
      <c r="C20" s="145"/>
      <c r="D20" s="145"/>
      <c r="E20" s="405" t="s">
        <v>68</v>
      </c>
      <c r="F20" s="209"/>
      <c r="G20" s="403"/>
      <c r="H20" s="195"/>
    </row>
    <row r="21" spans="2:8" ht="35.1" customHeight="1">
      <c r="B21" s="231"/>
      <c r="C21" s="145"/>
      <c r="D21" s="145"/>
      <c r="E21" s="405" t="s">
        <v>67</v>
      </c>
      <c r="F21" s="209"/>
      <c r="G21" s="403"/>
      <c r="H21" s="195"/>
    </row>
    <row r="22" spans="2:8" ht="35.1" customHeight="1">
      <c r="B22" s="236"/>
      <c r="C22" s="408"/>
      <c r="D22" s="408"/>
      <c r="E22" s="409" t="s">
        <v>66</v>
      </c>
      <c r="F22" s="210"/>
      <c r="G22" s="404" t="str">
        <f>IF(SUM(G17:G21)=0,"",SUM(G17:G21))</f>
        <v/>
      </c>
      <c r="H22" s="237"/>
    </row>
    <row r="23" spans="2:8" ht="20.100000000000001" customHeight="1">
      <c r="B23" s="38" t="s">
        <v>102</v>
      </c>
      <c r="H23" s="410" t="s">
        <v>4754</v>
      </c>
    </row>
    <row r="24" spans="2:8" ht="20.100000000000001" customHeight="1">
      <c r="C24" s="39" t="s">
        <v>65</v>
      </c>
      <c r="D24" s="721" t="s">
        <v>5015</v>
      </c>
      <c r="E24" s="721"/>
      <c r="F24" s="721"/>
      <c r="G24" s="721"/>
      <c r="H24" s="721"/>
    </row>
    <row r="25" spans="2:8" ht="20.100000000000001" customHeight="1">
      <c r="C25" s="39" t="s">
        <v>64</v>
      </c>
      <c r="D25" s="721" t="s">
        <v>63</v>
      </c>
      <c r="E25" s="721"/>
      <c r="F25" s="721"/>
      <c r="G25" s="721"/>
      <c r="H25" s="721"/>
    </row>
    <row r="26" spans="2:8" ht="20.100000000000001" customHeight="1">
      <c r="C26" s="39"/>
      <c r="D26" s="40"/>
      <c r="E26" s="40"/>
      <c r="F26" s="40"/>
      <c r="G26" s="40"/>
      <c r="H26" s="40"/>
    </row>
    <row r="27" spans="2:8" ht="20.100000000000001" customHeight="1">
      <c r="C27" s="39"/>
      <c r="D27" s="40"/>
      <c r="E27" s="40"/>
      <c r="F27" s="40"/>
      <c r="G27" s="40"/>
      <c r="H27" s="40"/>
    </row>
    <row r="28" spans="2:8" ht="20.100000000000001" customHeight="1">
      <c r="C28" s="39"/>
      <c r="D28" s="40"/>
      <c r="E28" s="40"/>
      <c r="F28" s="40"/>
      <c r="G28" s="40"/>
      <c r="H28" s="40"/>
    </row>
    <row r="29" spans="2:8" ht="20.100000000000001" customHeight="1">
      <c r="C29" s="39"/>
      <c r="D29" s="40"/>
      <c r="E29" s="40"/>
      <c r="F29" s="40"/>
      <c r="G29" s="40"/>
      <c r="H29" s="40"/>
    </row>
    <row r="30" spans="2:8" ht="20.100000000000001" customHeight="1">
      <c r="C30" s="39"/>
      <c r="D30" s="40"/>
      <c r="E30" s="40"/>
      <c r="F30" s="40"/>
      <c r="G30" s="40"/>
      <c r="H30" s="40"/>
    </row>
  </sheetData>
  <sheetProtection sheet="1" objects="1" scenarios="1"/>
  <mergeCells count="7">
    <mergeCell ref="D25:H25"/>
    <mergeCell ref="C6:E6"/>
    <mergeCell ref="B5:F5"/>
    <mergeCell ref="A1:I1"/>
    <mergeCell ref="B2:H2"/>
    <mergeCell ref="B3:H3"/>
    <mergeCell ref="D24:H24"/>
  </mergeCells>
  <phoneticPr fontId="4"/>
  <pageMargins left="0.39370078740157483" right="0.39370078740157483" top="0.59055118110236227" bottom="0.59055118110236227" header="0.51181102362204722" footer="0.51181102362204722"/>
  <pageSetup paperSize="9" scale="99" orientation="portrait" blackAndWhite="1" horizontalDpi="300" verticalDpi="300"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28FBA-EB6E-4285-AA2B-B5D9E88127C2}">
  <sheetPr>
    <tabColor rgb="FF0070C0"/>
  </sheetPr>
  <dimension ref="A1:O43"/>
  <sheetViews>
    <sheetView showGridLines="0" zoomScale="80" zoomScaleNormal="80" workbookViewId="0">
      <selection activeCell="B12" sqref="B12:M17"/>
    </sheetView>
  </sheetViews>
  <sheetFormatPr defaultRowHeight="13.5"/>
  <cols>
    <col min="1" max="6" width="6.625" customWidth="1"/>
    <col min="7" max="7" width="2.75" customWidth="1"/>
    <col min="8" max="14" width="6.625" customWidth="1"/>
  </cols>
  <sheetData>
    <row r="1" spans="1:15">
      <c r="A1" s="5"/>
      <c r="B1" s="5"/>
      <c r="C1" s="5"/>
      <c r="D1" s="5"/>
      <c r="E1" s="5"/>
      <c r="F1" s="5"/>
      <c r="G1" s="5"/>
      <c r="H1" s="5"/>
      <c r="I1" s="5"/>
      <c r="J1" s="5"/>
      <c r="K1" s="5"/>
      <c r="L1" s="5"/>
      <c r="M1" s="5"/>
      <c r="N1" s="5"/>
      <c r="O1" s="5"/>
    </row>
    <row r="2" spans="1:15">
      <c r="A2" s="5"/>
      <c r="B2" s="5"/>
      <c r="C2" s="5"/>
      <c r="D2" s="5"/>
      <c r="E2" s="5"/>
      <c r="G2" s="5"/>
      <c r="H2" s="5"/>
      <c r="I2" s="5"/>
      <c r="J2" s="5"/>
      <c r="K2" s="5"/>
      <c r="L2" s="5"/>
      <c r="M2" s="5"/>
      <c r="N2" s="5"/>
      <c r="O2" s="5"/>
    </row>
    <row r="3" spans="1:15">
      <c r="A3" s="5"/>
      <c r="B3" s="5"/>
      <c r="C3" s="5"/>
      <c r="D3" s="5"/>
      <c r="E3" s="5"/>
      <c r="F3" s="5"/>
      <c r="G3" s="5"/>
      <c r="H3" s="5"/>
      <c r="I3" s="5"/>
      <c r="J3" s="5"/>
      <c r="K3" s="5"/>
      <c r="L3" s="5"/>
      <c r="M3" s="5"/>
      <c r="N3" s="5"/>
      <c r="O3" s="5"/>
    </row>
    <row r="4" spans="1:15">
      <c r="A4" s="5"/>
      <c r="B4" s="5"/>
      <c r="C4" s="5"/>
      <c r="D4" s="5"/>
      <c r="E4" s="5"/>
      <c r="F4" s="5"/>
      <c r="G4" s="5"/>
      <c r="H4" s="5"/>
      <c r="I4" s="5"/>
      <c r="J4" s="5"/>
      <c r="K4" s="5"/>
      <c r="L4" s="5"/>
      <c r="M4" s="5"/>
      <c r="N4" s="5"/>
      <c r="O4" s="5"/>
    </row>
    <row r="5" spans="1:15">
      <c r="A5" s="5"/>
      <c r="B5" s="5"/>
      <c r="C5" s="5"/>
      <c r="D5" s="5"/>
      <c r="E5" s="5"/>
      <c r="F5" s="5"/>
      <c r="G5" s="5"/>
      <c r="H5" s="5"/>
      <c r="I5" s="5"/>
      <c r="J5" s="5"/>
      <c r="K5" s="5"/>
      <c r="L5" s="5"/>
      <c r="M5" s="5"/>
      <c r="N5" s="5"/>
      <c r="O5" s="5"/>
    </row>
    <row r="6" spans="1:15">
      <c r="A6" s="5"/>
      <c r="B6" s="5"/>
      <c r="C6" s="5"/>
      <c r="D6" s="5"/>
      <c r="E6" s="5"/>
      <c r="F6" s="5"/>
      <c r="G6" s="5"/>
      <c r="H6" s="5"/>
      <c r="I6" s="5"/>
      <c r="J6" s="5"/>
      <c r="K6" s="5"/>
      <c r="L6" s="5"/>
      <c r="M6" s="5"/>
      <c r="N6" s="5"/>
      <c r="O6" s="5"/>
    </row>
    <row r="7" spans="1:15" ht="21">
      <c r="A7" s="1241" t="s">
        <v>4721</v>
      </c>
      <c r="B7" s="1241"/>
      <c r="C7" s="1241"/>
      <c r="D7" s="1241"/>
      <c r="E7" s="1241"/>
      <c r="F7" s="1241"/>
      <c r="G7" s="1241"/>
      <c r="H7" s="1241"/>
      <c r="I7" s="1241"/>
      <c r="J7" s="1241"/>
      <c r="K7" s="1241"/>
      <c r="L7" s="1241"/>
      <c r="M7" s="1241"/>
      <c r="N7" s="1241"/>
      <c r="O7" s="5"/>
    </row>
    <row r="8" spans="1:15" ht="46.5" customHeight="1">
      <c r="A8" s="5"/>
      <c r="B8" s="5"/>
      <c r="C8" s="5"/>
      <c r="D8" s="5"/>
      <c r="E8" s="5"/>
      <c r="F8" s="5"/>
      <c r="G8" s="5"/>
      <c r="H8" s="5"/>
      <c r="I8" s="5"/>
      <c r="J8" s="5"/>
      <c r="K8" s="5"/>
      <c r="L8" s="5"/>
      <c r="M8" s="5"/>
      <c r="N8" s="5"/>
      <c r="O8" s="5"/>
    </row>
    <row r="9" spans="1:15" ht="24.75" customHeight="1">
      <c r="A9" s="1242" t="s">
        <v>4720</v>
      </c>
      <c r="B9" s="1242"/>
      <c r="C9" s="1242"/>
      <c r="D9" s="1242"/>
      <c r="E9" s="5"/>
      <c r="F9" s="5"/>
      <c r="G9" s="5"/>
      <c r="H9" s="5"/>
      <c r="I9" s="5"/>
      <c r="J9" s="5"/>
      <c r="K9" s="5"/>
      <c r="L9" s="5"/>
      <c r="M9" s="5"/>
      <c r="N9" s="5"/>
      <c r="O9" s="5"/>
    </row>
    <row r="10" spans="1:15">
      <c r="A10" s="5"/>
      <c r="B10" s="5"/>
      <c r="C10" s="5"/>
      <c r="D10" s="5"/>
      <c r="E10" s="5"/>
      <c r="F10" s="5"/>
      <c r="G10" s="5"/>
      <c r="H10" s="5"/>
      <c r="I10" s="5"/>
      <c r="J10" s="5"/>
      <c r="K10" s="5"/>
      <c r="L10" s="5"/>
      <c r="M10" s="5"/>
      <c r="N10" s="5"/>
      <c r="O10" s="5"/>
    </row>
    <row r="11" spans="1:15">
      <c r="A11" s="5"/>
      <c r="B11" s="5"/>
      <c r="C11" s="5"/>
      <c r="D11" s="5"/>
      <c r="E11" s="5"/>
      <c r="F11" s="5"/>
      <c r="G11" s="5"/>
      <c r="H11" s="5"/>
      <c r="I11" s="5"/>
      <c r="J11" s="5"/>
      <c r="K11" s="5"/>
      <c r="L11" s="5"/>
      <c r="M11" s="5"/>
      <c r="N11" s="5"/>
      <c r="O11" s="5"/>
    </row>
    <row r="12" spans="1:15" ht="36" customHeight="1">
      <c r="A12" s="5"/>
      <c r="B12" s="1245"/>
      <c r="C12" s="1245"/>
      <c r="D12" s="1245"/>
      <c r="E12" s="1245"/>
      <c r="F12" s="1245"/>
      <c r="G12" s="1245"/>
      <c r="H12" s="1245"/>
      <c r="I12" s="1245"/>
      <c r="J12" s="1245"/>
      <c r="K12" s="1245"/>
      <c r="L12" s="1245"/>
      <c r="M12" s="1245"/>
      <c r="N12" s="5"/>
      <c r="O12" s="5"/>
    </row>
    <row r="13" spans="1:15" ht="36" customHeight="1">
      <c r="A13" s="5"/>
      <c r="B13" s="1245"/>
      <c r="C13" s="1245"/>
      <c r="D13" s="1245"/>
      <c r="E13" s="1245"/>
      <c r="F13" s="1245"/>
      <c r="G13" s="1245"/>
      <c r="H13" s="1245"/>
      <c r="I13" s="1245"/>
      <c r="J13" s="1245"/>
      <c r="K13" s="1245"/>
      <c r="L13" s="1245"/>
      <c r="M13" s="1245"/>
      <c r="N13" s="5"/>
      <c r="O13" s="5"/>
    </row>
    <row r="14" spans="1:15" ht="36" customHeight="1">
      <c r="A14" s="5"/>
      <c r="B14" s="1245"/>
      <c r="C14" s="1245"/>
      <c r="D14" s="1245"/>
      <c r="E14" s="1245"/>
      <c r="F14" s="1245"/>
      <c r="G14" s="1245"/>
      <c r="H14" s="1245"/>
      <c r="I14" s="1245"/>
      <c r="J14" s="1245"/>
      <c r="K14" s="1245"/>
      <c r="L14" s="1245"/>
      <c r="M14" s="1245"/>
      <c r="N14" s="5"/>
      <c r="O14" s="5"/>
    </row>
    <row r="15" spans="1:15" ht="36" customHeight="1">
      <c r="A15" s="5"/>
      <c r="B15" s="1245"/>
      <c r="C15" s="1245"/>
      <c r="D15" s="1245"/>
      <c r="E15" s="1245"/>
      <c r="F15" s="1245"/>
      <c r="G15" s="1245"/>
      <c r="H15" s="1245"/>
      <c r="I15" s="1245"/>
      <c r="J15" s="1245"/>
      <c r="K15" s="1245"/>
      <c r="L15" s="1245"/>
      <c r="M15" s="1245"/>
      <c r="N15" s="5"/>
      <c r="O15" s="5"/>
    </row>
    <row r="16" spans="1:15" ht="36" customHeight="1">
      <c r="A16" s="5"/>
      <c r="B16" s="1245"/>
      <c r="C16" s="1245"/>
      <c r="D16" s="1245"/>
      <c r="E16" s="1245"/>
      <c r="F16" s="1245"/>
      <c r="G16" s="1245"/>
      <c r="H16" s="1245"/>
      <c r="I16" s="1245"/>
      <c r="J16" s="1245"/>
      <c r="K16" s="1245"/>
      <c r="L16" s="1245"/>
      <c r="M16" s="1245"/>
      <c r="N16" s="5"/>
      <c r="O16" s="5"/>
    </row>
    <row r="17" spans="1:15" ht="36" customHeight="1">
      <c r="A17" s="5"/>
      <c r="B17" s="1245"/>
      <c r="C17" s="1245"/>
      <c r="D17" s="1245"/>
      <c r="E17" s="1245"/>
      <c r="F17" s="1245"/>
      <c r="G17" s="1245"/>
      <c r="H17" s="1245"/>
      <c r="I17" s="1245"/>
      <c r="J17" s="1245"/>
      <c r="K17" s="1245"/>
      <c r="L17" s="1245"/>
      <c r="M17" s="1245"/>
      <c r="N17" s="5"/>
      <c r="O17" s="5"/>
    </row>
    <row r="18" spans="1:15">
      <c r="A18" s="5"/>
      <c r="B18" s="5"/>
      <c r="C18" s="5"/>
      <c r="D18" s="5"/>
      <c r="E18" s="5"/>
      <c r="F18" s="5"/>
      <c r="G18" s="5"/>
      <c r="H18" s="5"/>
      <c r="I18" s="5"/>
      <c r="J18" s="5"/>
      <c r="K18" s="5"/>
      <c r="L18" s="5"/>
      <c r="M18" s="5"/>
      <c r="N18" s="5"/>
      <c r="O18" s="5"/>
    </row>
    <row r="19" spans="1:15">
      <c r="A19" s="5"/>
      <c r="B19" s="5"/>
      <c r="C19" s="5"/>
      <c r="D19" s="5"/>
      <c r="E19" s="5"/>
      <c r="F19" s="5"/>
      <c r="G19" s="5"/>
      <c r="H19" s="5"/>
      <c r="I19" s="5"/>
      <c r="J19" s="5"/>
      <c r="K19" s="5"/>
      <c r="L19" s="5"/>
      <c r="M19" s="5"/>
      <c r="N19" s="5"/>
      <c r="O19" s="5"/>
    </row>
    <row r="20" spans="1:15">
      <c r="A20" s="5"/>
      <c r="B20" s="5"/>
      <c r="C20" s="5"/>
      <c r="D20" s="5"/>
      <c r="E20" s="5"/>
      <c r="F20" s="5"/>
      <c r="G20" s="5"/>
      <c r="H20" s="5"/>
      <c r="I20" s="5"/>
      <c r="J20" s="5"/>
      <c r="K20" s="5"/>
      <c r="L20" s="5"/>
      <c r="M20" s="5"/>
      <c r="N20" s="5"/>
      <c r="O20" s="5"/>
    </row>
    <row r="21" spans="1:15" ht="17.25">
      <c r="A21" s="5"/>
      <c r="B21" s="5"/>
      <c r="C21" s="5"/>
      <c r="D21" s="5"/>
      <c r="E21" s="5"/>
      <c r="F21" s="5"/>
      <c r="G21" s="5"/>
      <c r="H21" s="1244" t="s">
        <v>4905</v>
      </c>
      <c r="I21" s="1244"/>
      <c r="J21" s="1244"/>
      <c r="K21" s="1244"/>
      <c r="L21" s="1244"/>
      <c r="M21" s="1244"/>
      <c r="N21" s="5"/>
      <c r="O21" s="5"/>
    </row>
    <row r="22" spans="1:15">
      <c r="A22" s="5"/>
      <c r="B22" s="5"/>
      <c r="C22" s="5"/>
      <c r="D22" s="5"/>
      <c r="E22" s="5"/>
      <c r="F22" s="5"/>
      <c r="G22" s="5"/>
      <c r="H22" s="5"/>
      <c r="I22" s="5"/>
      <c r="J22" s="5"/>
      <c r="K22" s="5"/>
      <c r="L22" s="5"/>
      <c r="M22" s="5"/>
      <c r="N22" s="5"/>
      <c r="O22" s="5"/>
    </row>
    <row r="23" spans="1:15">
      <c r="A23" s="5"/>
      <c r="B23" s="5"/>
      <c r="C23" s="5"/>
      <c r="D23" s="5"/>
      <c r="E23" s="5"/>
      <c r="F23" s="5"/>
      <c r="G23" s="5"/>
      <c r="H23" s="5"/>
      <c r="I23" s="5"/>
      <c r="J23" s="5"/>
      <c r="K23" s="5"/>
      <c r="L23" s="5"/>
      <c r="M23" s="5"/>
      <c r="N23" s="5"/>
      <c r="O23" s="5"/>
    </row>
    <row r="24" spans="1:15">
      <c r="A24" s="5"/>
      <c r="B24" s="5"/>
      <c r="C24" s="5"/>
      <c r="D24" s="5"/>
      <c r="E24" s="5"/>
      <c r="F24" s="5"/>
      <c r="G24" s="5"/>
      <c r="H24" s="5"/>
      <c r="I24" s="5"/>
      <c r="J24" s="5"/>
      <c r="K24" s="5"/>
      <c r="L24" s="5"/>
      <c r="M24" s="5"/>
      <c r="N24" s="5"/>
      <c r="O24" s="5"/>
    </row>
    <row r="25" spans="1:15" ht="30" customHeight="1">
      <c r="A25" s="457"/>
      <c r="B25" s="457"/>
      <c r="C25" s="457"/>
      <c r="D25" s="5"/>
      <c r="E25" s="1246" t="s">
        <v>2</v>
      </c>
      <c r="F25" s="1246"/>
      <c r="G25" s="482"/>
      <c r="H25" s="1243"/>
      <c r="I25" s="1243"/>
      <c r="J25" s="1243"/>
      <c r="K25" s="1243"/>
      <c r="L25" s="1243"/>
      <c r="M25" s="1243"/>
      <c r="N25" s="5"/>
      <c r="O25" s="5"/>
    </row>
    <row r="26" spans="1:15" ht="30" customHeight="1">
      <c r="A26" s="457"/>
      <c r="B26" s="457"/>
      <c r="C26" s="457"/>
      <c r="D26" s="5"/>
      <c r="E26" s="1246" t="s">
        <v>4719</v>
      </c>
      <c r="F26" s="1246"/>
      <c r="G26" s="482"/>
      <c r="H26" s="1243"/>
      <c r="I26" s="1243"/>
      <c r="J26" s="1243"/>
      <c r="K26" s="1243"/>
      <c r="L26" s="1243"/>
      <c r="M26" s="1243"/>
      <c r="N26" s="5"/>
      <c r="O26" s="5"/>
    </row>
    <row r="27" spans="1:15">
      <c r="A27" s="5"/>
      <c r="B27" s="5"/>
      <c r="C27" s="5"/>
      <c r="D27" s="5"/>
      <c r="E27" s="5"/>
      <c r="F27" s="5"/>
      <c r="G27" s="5"/>
      <c r="H27" s="5"/>
      <c r="I27" s="5"/>
      <c r="J27" s="5"/>
      <c r="K27" s="5"/>
      <c r="L27" s="5"/>
      <c r="M27" s="5"/>
      <c r="N27" s="5"/>
      <c r="O27" s="5"/>
    </row>
    <row r="28" spans="1:15">
      <c r="A28" s="5"/>
      <c r="B28" s="5"/>
      <c r="C28" s="5"/>
      <c r="D28" s="5"/>
      <c r="E28" s="5"/>
      <c r="F28" s="5"/>
      <c r="G28" s="5"/>
      <c r="H28" s="5"/>
      <c r="I28" s="5"/>
      <c r="J28" s="5"/>
      <c r="K28" s="5"/>
      <c r="L28" s="5"/>
      <c r="M28" s="5"/>
      <c r="N28" s="5"/>
      <c r="O28" s="5"/>
    </row>
    <row r="29" spans="1:15" ht="14.25">
      <c r="A29" s="5"/>
      <c r="B29" s="5"/>
      <c r="C29" s="5"/>
      <c r="D29" s="5"/>
      <c r="E29" s="5"/>
      <c r="F29" s="5"/>
      <c r="G29" s="5"/>
      <c r="H29" s="5"/>
      <c r="I29" s="5"/>
      <c r="J29" s="5"/>
      <c r="K29" s="5"/>
      <c r="L29" s="5"/>
      <c r="M29" s="321"/>
      <c r="N29" s="5"/>
      <c r="O29" s="5"/>
    </row>
    <row r="30" spans="1:15">
      <c r="A30" s="5"/>
      <c r="B30" s="5"/>
      <c r="C30" s="5"/>
      <c r="D30" s="5"/>
      <c r="E30" s="5"/>
      <c r="F30" s="5"/>
      <c r="G30" s="5"/>
      <c r="H30" s="5"/>
      <c r="I30" s="5"/>
      <c r="J30" s="5"/>
      <c r="K30" s="5"/>
      <c r="L30" s="5"/>
      <c r="M30" s="5"/>
      <c r="N30" s="5"/>
      <c r="O30" s="5"/>
    </row>
    <row r="31" spans="1:15">
      <c r="A31" s="5"/>
      <c r="B31" s="5"/>
      <c r="C31" s="5"/>
      <c r="D31" s="5"/>
      <c r="E31" s="5"/>
      <c r="F31" s="5"/>
      <c r="G31" s="5"/>
      <c r="H31" s="5"/>
      <c r="I31" s="5"/>
      <c r="J31" s="5"/>
      <c r="K31" s="5"/>
      <c r="L31" s="5"/>
      <c r="M31" s="5"/>
      <c r="N31" s="5"/>
      <c r="O31" s="5"/>
    </row>
    <row r="32" spans="1:15">
      <c r="A32" s="5"/>
      <c r="B32" s="5"/>
      <c r="C32" s="5"/>
      <c r="D32" s="5"/>
      <c r="E32" s="5"/>
      <c r="F32" s="5"/>
      <c r="G32" s="5"/>
      <c r="H32" s="5"/>
      <c r="I32" s="5"/>
      <c r="J32" s="5"/>
      <c r="K32" s="5"/>
      <c r="L32" s="5"/>
      <c r="M32" s="5"/>
      <c r="N32" s="5"/>
      <c r="O32" s="5"/>
    </row>
    <row r="33" spans="1:15">
      <c r="A33" s="5"/>
      <c r="B33" s="5"/>
      <c r="C33" s="5"/>
      <c r="D33" s="5"/>
      <c r="E33" s="5"/>
      <c r="F33" s="5"/>
      <c r="G33" s="5"/>
      <c r="H33" s="5"/>
      <c r="I33" s="5"/>
      <c r="J33" s="5"/>
      <c r="K33" s="5"/>
      <c r="L33" s="5"/>
      <c r="M33" s="5"/>
      <c r="N33" s="5"/>
      <c r="O33" s="5"/>
    </row>
    <row r="34" spans="1:15">
      <c r="A34" s="5"/>
      <c r="B34" s="5"/>
      <c r="C34" s="5"/>
      <c r="D34" s="5"/>
      <c r="E34" s="5"/>
      <c r="F34" s="5"/>
      <c r="G34" s="5"/>
      <c r="H34" s="5"/>
      <c r="I34" s="5"/>
      <c r="J34" s="5"/>
      <c r="K34" s="5"/>
      <c r="L34" s="5"/>
      <c r="M34" s="5"/>
      <c r="N34" s="5"/>
      <c r="O34" s="5"/>
    </row>
    <row r="35" spans="1:15">
      <c r="A35" s="5"/>
      <c r="B35" s="5"/>
      <c r="C35" s="5"/>
      <c r="D35" s="5"/>
      <c r="E35" s="5"/>
      <c r="F35" s="5"/>
      <c r="G35" s="5"/>
      <c r="H35" s="5"/>
      <c r="I35" s="5"/>
      <c r="J35" s="5"/>
      <c r="K35" s="5"/>
      <c r="L35" s="5"/>
      <c r="M35" s="5"/>
      <c r="N35" s="5"/>
      <c r="O35" s="5"/>
    </row>
    <row r="36" spans="1:15">
      <c r="A36" s="5"/>
      <c r="B36" s="5"/>
      <c r="C36" s="5"/>
      <c r="D36" s="5"/>
      <c r="E36" s="5"/>
      <c r="F36" s="5"/>
      <c r="G36" s="5"/>
      <c r="H36" s="5"/>
      <c r="I36" s="5"/>
      <c r="J36" s="5"/>
      <c r="K36" s="5"/>
      <c r="L36" s="5"/>
      <c r="M36" s="5"/>
      <c r="N36" s="5"/>
      <c r="O36" s="5"/>
    </row>
    <row r="37" spans="1:15">
      <c r="A37" s="5"/>
      <c r="B37" s="5"/>
      <c r="C37" s="5"/>
      <c r="D37" s="5"/>
      <c r="E37" s="5"/>
      <c r="F37" s="5"/>
      <c r="G37" s="5"/>
      <c r="H37" s="5"/>
      <c r="I37" s="5"/>
      <c r="J37" s="5"/>
      <c r="K37" s="5"/>
      <c r="L37" s="5"/>
      <c r="M37" s="5"/>
      <c r="N37" s="5"/>
      <c r="O37" s="5"/>
    </row>
    <row r="38" spans="1:15">
      <c r="A38" s="5"/>
      <c r="B38" s="5"/>
      <c r="C38" s="5"/>
      <c r="D38" s="5"/>
      <c r="E38" s="5"/>
      <c r="F38" s="5"/>
      <c r="G38" s="5"/>
      <c r="H38" s="5"/>
      <c r="I38" s="5"/>
      <c r="J38" s="5"/>
      <c r="K38" s="5"/>
      <c r="L38" s="5"/>
      <c r="M38" s="5"/>
      <c r="N38" s="5"/>
      <c r="O38" s="5"/>
    </row>
    <row r="39" spans="1:15">
      <c r="A39" s="5"/>
      <c r="B39" s="5"/>
      <c r="C39" s="5"/>
      <c r="D39" s="5"/>
      <c r="E39" s="5"/>
      <c r="F39" s="5"/>
      <c r="G39" s="5"/>
      <c r="H39" s="5"/>
      <c r="I39" s="5"/>
      <c r="J39" s="5"/>
      <c r="K39" s="5"/>
      <c r="L39" s="5"/>
      <c r="M39" s="5"/>
      <c r="N39" s="5"/>
      <c r="O39" s="5"/>
    </row>
    <row r="40" spans="1:15">
      <c r="A40" s="5"/>
      <c r="B40" s="5"/>
      <c r="C40" s="5"/>
      <c r="D40" s="5"/>
      <c r="E40" s="5"/>
      <c r="F40" s="5"/>
      <c r="G40" s="5"/>
      <c r="H40" s="5"/>
      <c r="I40" s="5"/>
      <c r="J40" s="5"/>
      <c r="K40" s="5"/>
      <c r="L40" s="5"/>
      <c r="M40" s="5"/>
      <c r="N40" s="5"/>
      <c r="O40" s="5"/>
    </row>
    <row r="41" spans="1:15">
      <c r="A41" s="5"/>
      <c r="B41" s="5"/>
      <c r="C41" s="5"/>
      <c r="D41" s="5"/>
      <c r="E41" s="5"/>
      <c r="F41" s="5"/>
      <c r="G41" s="5"/>
      <c r="H41" s="5"/>
      <c r="I41" s="5"/>
      <c r="J41" s="5"/>
      <c r="K41" s="5"/>
      <c r="L41" s="5"/>
      <c r="M41" s="5"/>
      <c r="N41" s="5"/>
      <c r="O41" s="5"/>
    </row>
    <row r="42" spans="1:15">
      <c r="A42" s="5"/>
      <c r="B42" s="5"/>
      <c r="C42" s="5"/>
      <c r="D42" s="5"/>
      <c r="E42" s="5"/>
      <c r="F42" s="5"/>
      <c r="G42" s="5"/>
      <c r="H42" s="5"/>
      <c r="I42" s="5"/>
      <c r="J42" s="5"/>
      <c r="K42" s="5"/>
      <c r="L42" s="5"/>
      <c r="M42" s="5"/>
      <c r="N42" s="5"/>
      <c r="O42" s="5"/>
    </row>
    <row r="43" spans="1:15">
      <c r="A43" s="5"/>
      <c r="B43" s="5"/>
      <c r="C43" s="5"/>
      <c r="D43" s="5"/>
      <c r="E43" s="5"/>
      <c r="F43" s="5"/>
      <c r="G43" s="5"/>
      <c r="H43" s="5"/>
      <c r="I43" s="5"/>
      <c r="J43" s="5"/>
      <c r="K43" s="5"/>
      <c r="L43" s="5"/>
      <c r="M43" s="5"/>
      <c r="N43" s="5"/>
      <c r="O43" s="5"/>
    </row>
  </sheetData>
  <sheetProtection sheet="1" objects="1" scenarios="1"/>
  <mergeCells count="8">
    <mergeCell ref="A7:N7"/>
    <mergeCell ref="A9:D9"/>
    <mergeCell ref="H25:M25"/>
    <mergeCell ref="H26:M26"/>
    <mergeCell ref="H21:M21"/>
    <mergeCell ref="B12:M17"/>
    <mergeCell ref="E25:F25"/>
    <mergeCell ref="E26:F26"/>
  </mergeCells>
  <phoneticPr fontId="4"/>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3C55F-3B71-43DA-B171-3A229641CD3D}">
  <dimension ref="A1:P30"/>
  <sheetViews>
    <sheetView showGridLines="0" zoomScale="80" zoomScaleNormal="80" workbookViewId="0">
      <selection activeCell="B5" sqref="B5:L5"/>
    </sheetView>
  </sheetViews>
  <sheetFormatPr defaultColWidth="26.875" defaultRowHeight="13.5"/>
  <cols>
    <col min="1" max="1" width="26.875" style="327"/>
    <col min="2" max="2" width="6.625" style="327" customWidth="1"/>
    <col min="3" max="3" width="3.5" style="327" bestFit="1" customWidth="1"/>
    <col min="4" max="4" width="6.625" style="327" customWidth="1"/>
    <col min="5" max="5" width="9.125" style="327" customWidth="1"/>
    <col min="6" max="6" width="7.5" style="327" bestFit="1" customWidth="1"/>
    <col min="7" max="7" width="3.5" style="327" bestFit="1" customWidth="1"/>
    <col min="8" max="8" width="6.625" style="327" customWidth="1"/>
    <col min="9" max="9" width="7.5" style="327" bestFit="1" customWidth="1"/>
    <col min="10" max="10" width="4.125" style="327" customWidth="1"/>
    <col min="11" max="11" width="6.625" style="327" customWidth="1"/>
    <col min="12" max="12" width="5.5" style="327" bestFit="1" customWidth="1"/>
    <col min="13" max="13" width="7.125" style="327" customWidth="1"/>
    <col min="14" max="16384" width="26.875" style="327"/>
  </cols>
  <sheetData>
    <row r="1" spans="1:16" ht="34.5" customHeight="1">
      <c r="A1" s="1249" t="s">
        <v>4946</v>
      </c>
      <c r="B1" s="1249"/>
      <c r="C1" s="1249"/>
      <c r="D1" s="1249"/>
      <c r="E1" s="1249"/>
      <c r="F1" s="1249"/>
      <c r="G1" s="1249"/>
      <c r="H1" s="1249"/>
      <c r="I1" s="1249"/>
      <c r="J1" s="1249"/>
      <c r="K1" s="1249"/>
      <c r="L1" s="1249"/>
      <c r="M1" s="323"/>
    </row>
    <row r="2" spans="1:16" ht="14.25">
      <c r="M2" s="323"/>
    </row>
    <row r="3" spans="1:16" ht="49.5" customHeight="1">
      <c r="A3" s="1248" t="s">
        <v>4947</v>
      </c>
      <c r="B3" s="1248"/>
      <c r="C3" s="1248"/>
      <c r="D3" s="1248"/>
      <c r="E3" s="1248"/>
      <c r="F3" s="1248"/>
      <c r="G3" s="1248"/>
      <c r="H3" s="1248"/>
      <c r="I3" s="1248"/>
      <c r="J3" s="1248"/>
      <c r="K3" s="1248"/>
      <c r="L3" s="1248"/>
      <c r="N3" s="1266" t="s">
        <v>5028</v>
      </c>
      <c r="O3" s="1266"/>
      <c r="P3" s="1266"/>
    </row>
    <row r="4" spans="1:16">
      <c r="N4" s="1266"/>
      <c r="O4" s="1266"/>
      <c r="P4" s="1266"/>
    </row>
    <row r="5" spans="1:16" ht="45" customHeight="1">
      <c r="A5" s="490" t="s">
        <v>4948</v>
      </c>
      <c r="B5" s="1250"/>
      <c r="C5" s="1251"/>
      <c r="D5" s="1251"/>
      <c r="E5" s="1251"/>
      <c r="F5" s="1251"/>
      <c r="G5" s="1251"/>
      <c r="H5" s="1251"/>
      <c r="I5" s="1251"/>
      <c r="J5" s="1251"/>
      <c r="K5" s="1251"/>
      <c r="L5" s="1252"/>
    </row>
    <row r="6" spans="1:16" ht="45" customHeight="1">
      <c r="A6" s="444" t="s">
        <v>4949</v>
      </c>
      <c r="B6" s="1253"/>
      <c r="C6" s="1254"/>
      <c r="D6" s="1254"/>
      <c r="E6" s="1254"/>
      <c r="F6" s="1254"/>
      <c r="G6" s="1254"/>
      <c r="H6" s="1254"/>
      <c r="I6" s="1254"/>
      <c r="J6" s="1254"/>
      <c r="K6" s="1254"/>
      <c r="L6" s="1255"/>
    </row>
    <row r="7" spans="1:16" ht="45" customHeight="1">
      <c r="A7" s="444" t="s">
        <v>4960</v>
      </c>
      <c r="B7" s="1257" t="s">
        <v>4964</v>
      </c>
      <c r="C7" s="1258"/>
      <c r="D7" s="1258"/>
      <c r="E7" s="1259"/>
      <c r="F7" s="1259"/>
      <c r="G7" s="493" t="s">
        <v>4961</v>
      </c>
      <c r="H7" s="494" t="s">
        <v>4965</v>
      </c>
      <c r="I7" s="494"/>
      <c r="J7" s="493"/>
      <c r="K7" s="504"/>
      <c r="L7" s="495" t="s">
        <v>4962</v>
      </c>
    </row>
    <row r="8" spans="1:16" ht="45" customHeight="1">
      <c r="A8" s="490" t="s">
        <v>4950</v>
      </c>
      <c r="B8" s="1260"/>
      <c r="C8" s="1261"/>
      <c r="D8" s="1261"/>
      <c r="E8" s="1261"/>
      <c r="F8" s="1261"/>
      <c r="G8" s="1261"/>
      <c r="H8" s="1261"/>
      <c r="I8" s="1261"/>
      <c r="J8" s="1261"/>
      <c r="K8" s="1261"/>
      <c r="L8" s="1262"/>
    </row>
    <row r="9" spans="1:16" ht="30" customHeight="1">
      <c r="A9" s="1256" t="s">
        <v>4956</v>
      </c>
      <c r="B9" s="1263" t="s">
        <v>4963</v>
      </c>
      <c r="C9" s="1264"/>
      <c r="D9" s="503"/>
      <c r="E9" s="491" t="s">
        <v>12</v>
      </c>
      <c r="F9" s="491" t="s">
        <v>4971</v>
      </c>
      <c r="G9" s="1265"/>
      <c r="H9" s="1265"/>
      <c r="I9" s="1265"/>
      <c r="J9" s="1265"/>
      <c r="K9" s="491" t="s">
        <v>4966</v>
      </c>
      <c r="L9" s="472"/>
    </row>
    <row r="10" spans="1:16" ht="30" customHeight="1">
      <c r="A10" s="1256"/>
      <c r="B10" s="501"/>
      <c r="C10" s="492" t="s">
        <v>4967</v>
      </c>
      <c r="D10" s="502"/>
      <c r="E10" s="492" t="s">
        <v>4968</v>
      </c>
      <c r="F10" s="502"/>
      <c r="G10" s="492" t="s">
        <v>4967</v>
      </c>
      <c r="H10" s="502"/>
      <c r="I10" s="492" t="s">
        <v>4969</v>
      </c>
      <c r="J10" s="492"/>
      <c r="K10" s="502"/>
      <c r="L10" s="470" t="s">
        <v>4970</v>
      </c>
    </row>
    <row r="11" spans="1:16" ht="30" customHeight="1">
      <c r="A11" s="1256" t="s">
        <v>4957</v>
      </c>
      <c r="B11" s="1263" t="s">
        <v>4963</v>
      </c>
      <c r="C11" s="1264"/>
      <c r="D11" s="503"/>
      <c r="E11" s="491" t="s">
        <v>12</v>
      </c>
      <c r="F11" s="491" t="s">
        <v>4971</v>
      </c>
      <c r="G11" s="1247"/>
      <c r="H11" s="1247"/>
      <c r="I11" s="1247"/>
      <c r="J11" s="1247"/>
      <c r="K11" s="491" t="s">
        <v>4966</v>
      </c>
      <c r="L11" s="472"/>
    </row>
    <row r="12" spans="1:16" ht="30" customHeight="1">
      <c r="A12" s="1256"/>
      <c r="B12" s="501"/>
      <c r="C12" s="492" t="s">
        <v>4967</v>
      </c>
      <c r="D12" s="502"/>
      <c r="E12" s="492" t="s">
        <v>4968</v>
      </c>
      <c r="F12" s="502"/>
      <c r="G12" s="492" t="s">
        <v>4967</v>
      </c>
      <c r="H12" s="502"/>
      <c r="I12" s="492" t="s">
        <v>4969</v>
      </c>
      <c r="J12" s="492"/>
      <c r="K12" s="502"/>
      <c r="L12" s="470" t="s">
        <v>4970</v>
      </c>
    </row>
    <row r="13" spans="1:16" ht="30" customHeight="1">
      <c r="A13" s="1256" t="s">
        <v>4958</v>
      </c>
      <c r="B13" s="498"/>
      <c r="C13" s="1271" t="s">
        <v>4972</v>
      </c>
      <c r="D13" s="1271"/>
      <c r="E13" s="500"/>
      <c r="F13" s="1271" t="s">
        <v>4974</v>
      </c>
      <c r="G13" s="1271"/>
      <c r="H13" s="500"/>
      <c r="I13" s="491" t="s">
        <v>4975</v>
      </c>
      <c r="J13" s="491"/>
      <c r="K13" s="491"/>
      <c r="L13" s="472"/>
    </row>
    <row r="14" spans="1:16" ht="30" customHeight="1">
      <c r="A14" s="1256"/>
      <c r="B14" s="499"/>
      <c r="C14" s="1272" t="s">
        <v>4973</v>
      </c>
      <c r="D14" s="1272"/>
      <c r="E14" s="1254"/>
      <c r="F14" s="1254"/>
      <c r="G14" s="1254"/>
      <c r="H14" s="1254"/>
      <c r="I14" s="1254"/>
      <c r="J14" s="1254"/>
      <c r="K14" s="1254"/>
      <c r="L14" s="470" t="s">
        <v>176</v>
      </c>
    </row>
    <row r="15" spans="1:16" ht="45" customHeight="1">
      <c r="A15" s="490" t="s">
        <v>4959</v>
      </c>
      <c r="B15" s="1273"/>
      <c r="C15" s="1274"/>
      <c r="D15" s="1274"/>
      <c r="E15" s="1274"/>
      <c r="F15" s="1274"/>
      <c r="G15" s="1274"/>
      <c r="H15" s="1274"/>
      <c r="I15" s="1274"/>
      <c r="J15" s="1274"/>
      <c r="K15" s="1274"/>
      <c r="L15" s="1275"/>
    </row>
    <row r="17" spans="1:12" ht="15.95" customHeight="1">
      <c r="A17" s="354" t="s">
        <v>4980</v>
      </c>
    </row>
    <row r="18" spans="1:12" ht="15.95" customHeight="1">
      <c r="A18" s="1248" t="s">
        <v>4979</v>
      </c>
      <c r="B18" s="1248"/>
      <c r="C18" s="1248"/>
      <c r="D18" s="1248"/>
      <c r="E18" s="1248"/>
      <c r="F18" s="1248"/>
      <c r="G18" s="1248"/>
      <c r="H18" s="1248"/>
      <c r="I18" s="1248"/>
      <c r="J18" s="1248"/>
      <c r="K18" s="1248"/>
      <c r="L18" s="1248"/>
    </row>
    <row r="19" spans="1:12" ht="15.95" customHeight="1">
      <c r="A19" s="354" t="s">
        <v>4978</v>
      </c>
    </row>
    <row r="20" spans="1:12" ht="32.1" customHeight="1">
      <c r="A20" s="1248" t="s">
        <v>4977</v>
      </c>
      <c r="B20" s="1248"/>
      <c r="C20" s="1248"/>
      <c r="D20" s="1248"/>
      <c r="E20" s="1248"/>
      <c r="F20" s="1248"/>
      <c r="G20" s="1248"/>
      <c r="H20" s="1248"/>
      <c r="I20" s="1248"/>
      <c r="J20" s="1248"/>
      <c r="K20" s="1248"/>
      <c r="L20" s="1248"/>
    </row>
    <row r="21" spans="1:12">
      <c r="A21" s="354" t="s">
        <v>4951</v>
      </c>
    </row>
    <row r="22" spans="1:12">
      <c r="A22" s="1270" t="s">
        <v>4952</v>
      </c>
      <c r="B22" s="1270"/>
      <c r="C22" s="1270"/>
      <c r="D22" s="1270"/>
      <c r="E22" s="1270"/>
      <c r="F22" s="1270"/>
      <c r="G22" s="1270"/>
      <c r="H22" s="1270"/>
      <c r="I22" s="1270"/>
      <c r="J22" s="1270"/>
      <c r="K22" s="1270"/>
      <c r="L22" s="1270"/>
    </row>
    <row r="23" spans="1:12">
      <c r="A23" s="354"/>
      <c r="I23" s="1269" t="s">
        <v>4905</v>
      </c>
      <c r="J23" s="1269"/>
      <c r="K23" s="1269"/>
      <c r="L23" s="1269"/>
    </row>
    <row r="24" spans="1:12">
      <c r="D24" s="497" t="s">
        <v>4953</v>
      </c>
    </row>
    <row r="25" spans="1:12" ht="30.95" customHeight="1">
      <c r="E25" s="489" t="s">
        <v>4976</v>
      </c>
      <c r="F25" s="1267"/>
      <c r="G25" s="1267"/>
      <c r="H25" s="1267"/>
      <c r="I25" s="1267"/>
      <c r="J25" s="1267"/>
      <c r="K25" s="1267"/>
      <c r="L25" s="1267"/>
    </row>
    <row r="26" spans="1:12" ht="30.95" customHeight="1">
      <c r="E26" s="489" t="s">
        <v>42</v>
      </c>
      <c r="F26" s="1268"/>
      <c r="G26" s="1268"/>
      <c r="H26" s="1268"/>
      <c r="I26" s="1268"/>
      <c r="J26" s="1268"/>
      <c r="K26" s="1268"/>
      <c r="L26" s="1268"/>
    </row>
    <row r="27" spans="1:12">
      <c r="D27" s="497" t="s">
        <v>4954</v>
      </c>
    </row>
    <row r="28" spans="1:12" ht="30.95" customHeight="1">
      <c r="E28" s="489" t="s">
        <v>2</v>
      </c>
      <c r="F28" s="1268"/>
      <c r="G28" s="1268"/>
      <c r="H28" s="1268"/>
      <c r="I28" s="1268"/>
      <c r="J28" s="1268"/>
      <c r="K28" s="1268"/>
      <c r="L28" s="1268"/>
    </row>
    <row r="29" spans="1:12" ht="30.95" customHeight="1">
      <c r="E29" s="489" t="s">
        <v>42</v>
      </c>
      <c r="F29" s="1268"/>
      <c r="G29" s="1268"/>
      <c r="H29" s="1268"/>
      <c r="I29" s="1268"/>
      <c r="J29" s="1268"/>
      <c r="K29" s="1268"/>
      <c r="L29" s="1268"/>
    </row>
    <row r="30" spans="1:12">
      <c r="E30" s="496" t="s">
        <v>4955</v>
      </c>
    </row>
  </sheetData>
  <sheetProtection sheet="1" objects="1" scenarios="1"/>
  <protectedRanges>
    <protectedRange sqref="E13 B15:L15 B12:B14 F12 H12:H13 K12 G11:J11 B10 D9:D12 F10 G9:J9 H10 K10 B8:L8 E7:F7 K7 B5:L6 I23:L23 F25:L26 F28:L29 E14:K14" name="範囲1"/>
  </protectedRanges>
  <mergeCells count="28">
    <mergeCell ref="N3:P4"/>
    <mergeCell ref="F25:L25"/>
    <mergeCell ref="F26:L26"/>
    <mergeCell ref="F28:L28"/>
    <mergeCell ref="F29:L29"/>
    <mergeCell ref="I23:L23"/>
    <mergeCell ref="A18:L18"/>
    <mergeCell ref="A20:L20"/>
    <mergeCell ref="A22:L22"/>
    <mergeCell ref="C13:D13"/>
    <mergeCell ref="C14:D14"/>
    <mergeCell ref="F13:G13"/>
    <mergeCell ref="E14:K14"/>
    <mergeCell ref="B15:L15"/>
    <mergeCell ref="A13:A14"/>
    <mergeCell ref="B11:C11"/>
    <mergeCell ref="G11:J11"/>
    <mergeCell ref="A3:L3"/>
    <mergeCell ref="A1:L1"/>
    <mergeCell ref="B5:L5"/>
    <mergeCell ref="B6:L6"/>
    <mergeCell ref="A9:A10"/>
    <mergeCell ref="A11:A12"/>
    <mergeCell ref="B7:D7"/>
    <mergeCell ref="E7:F7"/>
    <mergeCell ref="B8:L8"/>
    <mergeCell ref="B9:C9"/>
    <mergeCell ref="G9:J9"/>
  </mergeCells>
  <phoneticPr fontId="4"/>
  <pageMargins left="0.59055118110236227" right="0.31496062992125984" top="0.74803149606299213" bottom="0.55118110236220474"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1</xdr:col>
                    <xdr:colOff>285750</xdr:colOff>
                    <xdr:row>11</xdr:row>
                    <xdr:rowOff>381000</xdr:rowOff>
                  </from>
                  <to>
                    <xdr:col>2</xdr:col>
                    <xdr:colOff>133350</xdr:colOff>
                    <xdr:row>13</xdr:row>
                    <xdr:rowOff>9525</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4</xdr:col>
                    <xdr:colOff>476250</xdr:colOff>
                    <xdr:row>12</xdr:row>
                    <xdr:rowOff>0</xdr:rowOff>
                  </from>
                  <to>
                    <xdr:col>5</xdr:col>
                    <xdr:colOff>133350</xdr:colOff>
                    <xdr:row>13</xdr:row>
                    <xdr:rowOff>9525</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from>
                    <xdr:col>7</xdr:col>
                    <xdr:colOff>285750</xdr:colOff>
                    <xdr:row>12</xdr:row>
                    <xdr:rowOff>0</xdr:rowOff>
                  </from>
                  <to>
                    <xdr:col>8</xdr:col>
                    <xdr:colOff>133350</xdr:colOff>
                    <xdr:row>13</xdr:row>
                    <xdr:rowOff>9525</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from>
                    <xdr:col>1</xdr:col>
                    <xdr:colOff>285750</xdr:colOff>
                    <xdr:row>13</xdr:row>
                    <xdr:rowOff>0</xdr:rowOff>
                  </from>
                  <to>
                    <xdr:col>2</xdr:col>
                    <xdr:colOff>133350</xdr:colOff>
                    <xdr:row>14</xdr:row>
                    <xdr:rowOff>9525</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O73"/>
  <sheetViews>
    <sheetView zoomScale="80" zoomScaleNormal="80" workbookViewId="0">
      <selection activeCell="K12" sqref="K12"/>
    </sheetView>
  </sheetViews>
  <sheetFormatPr defaultRowHeight="13.5"/>
  <cols>
    <col min="1" max="1" width="20.25" style="22" bestFit="1" customWidth="1"/>
    <col min="2" max="2" width="1" style="22" customWidth="1"/>
    <col min="3" max="3" width="17.25" style="22" customWidth="1"/>
    <col min="4" max="4" width="1" style="22" customWidth="1"/>
    <col min="5" max="5" width="14.125" style="22" bestFit="1" customWidth="1"/>
    <col min="6" max="6" width="1" style="22" customWidth="1"/>
    <col min="7" max="7" width="23.25" style="22" customWidth="1"/>
    <col min="8" max="8" width="1" style="22" customWidth="1"/>
    <col min="9" max="9" width="10" style="22" customWidth="1"/>
    <col min="10" max="10" width="1" style="22" customWidth="1"/>
    <col min="11" max="11" width="15.375" style="22" bestFit="1" customWidth="1"/>
    <col min="12" max="12" width="1" style="22" customWidth="1"/>
    <col min="13" max="13" width="27.375" style="22" bestFit="1" customWidth="1"/>
    <col min="14" max="14" width="1" style="22" customWidth="1"/>
    <col min="15" max="15" width="58.75" style="22" bestFit="1" customWidth="1"/>
    <col min="16" max="16384" width="9" style="22"/>
  </cols>
  <sheetData>
    <row r="1" spans="1:15">
      <c r="A1" s="1" t="s">
        <v>274</v>
      </c>
      <c r="C1" s="1" t="s">
        <v>273</v>
      </c>
      <c r="E1" s="3" t="s">
        <v>272</v>
      </c>
      <c r="G1" s="2" t="s">
        <v>271</v>
      </c>
      <c r="I1" s="1" t="s">
        <v>270</v>
      </c>
      <c r="K1" s="1" t="s">
        <v>269</v>
      </c>
      <c r="M1" s="1" t="s">
        <v>268</v>
      </c>
      <c r="O1" s="1" t="s">
        <v>267</v>
      </c>
    </row>
    <row r="2" spans="1:15">
      <c r="A2" s="23" t="s">
        <v>266</v>
      </c>
      <c r="C2" s="23" t="s">
        <v>265</v>
      </c>
      <c r="E2" s="23" t="s">
        <v>264</v>
      </c>
      <c r="G2" s="23" t="s">
        <v>4845</v>
      </c>
      <c r="I2" s="23" t="s">
        <v>263</v>
      </c>
      <c r="K2" s="23" t="s">
        <v>262</v>
      </c>
      <c r="M2" s="23" t="s">
        <v>4852</v>
      </c>
      <c r="O2" s="23" t="s">
        <v>260</v>
      </c>
    </row>
    <row r="3" spans="1:15">
      <c r="A3" s="23" t="s">
        <v>259</v>
      </c>
      <c r="C3" s="23" t="s">
        <v>258</v>
      </c>
      <c r="E3" s="23" t="s">
        <v>257</v>
      </c>
      <c r="G3" s="23" t="s">
        <v>4846</v>
      </c>
      <c r="I3" s="23" t="s">
        <v>256</v>
      </c>
      <c r="K3" s="23" t="s">
        <v>255</v>
      </c>
      <c r="M3" s="23" t="s">
        <v>217</v>
      </c>
      <c r="O3" s="23" t="s">
        <v>253</v>
      </c>
    </row>
    <row r="4" spans="1:15">
      <c r="A4" s="23" t="s">
        <v>252</v>
      </c>
      <c r="C4" s="23" t="s">
        <v>251</v>
      </c>
      <c r="G4" s="23" t="s">
        <v>4847</v>
      </c>
      <c r="I4" s="23" t="s">
        <v>250</v>
      </c>
      <c r="M4" s="23" t="s">
        <v>215</v>
      </c>
      <c r="O4" s="23" t="s">
        <v>248</v>
      </c>
    </row>
    <row r="5" spans="1:15">
      <c r="A5" s="23" t="s">
        <v>247</v>
      </c>
      <c r="G5" s="23" t="s">
        <v>246</v>
      </c>
      <c r="I5" s="23" t="s">
        <v>245</v>
      </c>
      <c r="M5" s="23" t="s">
        <v>239</v>
      </c>
      <c r="O5" s="23" t="s">
        <v>243</v>
      </c>
    </row>
    <row r="6" spans="1:15">
      <c r="A6" s="23" t="s">
        <v>242</v>
      </c>
      <c r="G6" s="23" t="s">
        <v>241</v>
      </c>
      <c r="I6" s="23" t="s">
        <v>240</v>
      </c>
      <c r="K6" s="318"/>
      <c r="M6" s="23" t="s">
        <v>211</v>
      </c>
      <c r="O6" s="23" t="s">
        <v>238</v>
      </c>
    </row>
    <row r="7" spans="1:15">
      <c r="A7" s="23" t="s">
        <v>237</v>
      </c>
      <c r="C7" s="3" t="s">
        <v>295</v>
      </c>
      <c r="E7" s="3" t="s">
        <v>95</v>
      </c>
      <c r="G7" s="23" t="s">
        <v>236</v>
      </c>
      <c r="I7" s="22" t="s">
        <v>4850</v>
      </c>
      <c r="M7" s="23" t="s">
        <v>261</v>
      </c>
      <c r="O7" s="23" t="s">
        <v>234</v>
      </c>
    </row>
    <row r="8" spans="1:15">
      <c r="A8" s="23" t="s">
        <v>233</v>
      </c>
      <c r="C8" s="23"/>
      <c r="E8" s="23" t="s">
        <v>291</v>
      </c>
      <c r="G8" s="23" t="s">
        <v>232</v>
      </c>
      <c r="I8" s="22" t="s">
        <v>4848</v>
      </c>
      <c r="M8" s="23" t="s">
        <v>254</v>
      </c>
      <c r="O8" s="23" t="s">
        <v>230</v>
      </c>
    </row>
    <row r="9" spans="1:15">
      <c r="A9" s="23" t="s">
        <v>229</v>
      </c>
      <c r="C9" s="23" t="s">
        <v>296</v>
      </c>
      <c r="E9" s="23" t="s">
        <v>292</v>
      </c>
      <c r="G9" s="23" t="s">
        <v>228</v>
      </c>
      <c r="I9" s="22" t="s">
        <v>4849</v>
      </c>
      <c r="M9" s="23" t="s">
        <v>249</v>
      </c>
      <c r="O9" s="23" t="s">
        <v>226</v>
      </c>
    </row>
    <row r="10" spans="1:15">
      <c r="A10" s="23" t="s">
        <v>225</v>
      </c>
      <c r="G10" s="23" t="s">
        <v>224</v>
      </c>
      <c r="M10" s="23" t="s">
        <v>244</v>
      </c>
    </row>
    <row r="11" spans="1:15">
      <c r="A11" s="23" t="s">
        <v>222</v>
      </c>
      <c r="G11" s="23" t="s">
        <v>221</v>
      </c>
      <c r="K11" s="22" t="s">
        <v>4891</v>
      </c>
      <c r="M11" s="23" t="s">
        <v>235</v>
      </c>
    </row>
    <row r="12" spans="1:15">
      <c r="A12" s="23" t="s">
        <v>219</v>
      </c>
      <c r="C12" s="1" t="s">
        <v>357</v>
      </c>
      <c r="G12" s="23" t="s">
        <v>218</v>
      </c>
      <c r="K12" s="22" t="s">
        <v>4907</v>
      </c>
      <c r="M12" s="23" t="s">
        <v>231</v>
      </c>
    </row>
    <row r="13" spans="1:15">
      <c r="A13" s="23" t="s">
        <v>216</v>
      </c>
      <c r="C13" s="23"/>
      <c r="M13" s="23" t="s">
        <v>227</v>
      </c>
    </row>
    <row r="14" spans="1:15">
      <c r="A14" s="23" t="s">
        <v>214</v>
      </c>
      <c r="C14" s="23" t="s">
        <v>297</v>
      </c>
      <c r="G14" s="2" t="s">
        <v>271</v>
      </c>
      <c r="M14" s="23" t="s">
        <v>223</v>
      </c>
    </row>
    <row r="15" spans="1:15">
      <c r="A15" s="23" t="s">
        <v>212</v>
      </c>
      <c r="C15" s="23" t="s">
        <v>298</v>
      </c>
      <c r="G15" s="23" t="s">
        <v>495</v>
      </c>
      <c r="M15" s="23" t="s">
        <v>220</v>
      </c>
    </row>
    <row r="16" spans="1:15">
      <c r="A16" s="23" t="s">
        <v>210</v>
      </c>
      <c r="C16" s="23" t="s">
        <v>299</v>
      </c>
      <c r="G16" s="23" t="s">
        <v>496</v>
      </c>
      <c r="M16" s="23" t="s">
        <v>213</v>
      </c>
    </row>
    <row r="17" spans="1:7">
      <c r="A17" s="23" t="s">
        <v>209</v>
      </c>
      <c r="C17" s="23" t="s">
        <v>300</v>
      </c>
    </row>
    <row r="18" spans="1:7">
      <c r="A18" s="23" t="s">
        <v>208</v>
      </c>
      <c r="C18" s="23" t="s">
        <v>301</v>
      </c>
      <c r="G18" s="2" t="s">
        <v>4749</v>
      </c>
    </row>
    <row r="19" spans="1:7">
      <c r="A19" s="23" t="s">
        <v>207</v>
      </c>
      <c r="C19" s="23" t="s">
        <v>302</v>
      </c>
      <c r="G19" s="23" t="s">
        <v>4750</v>
      </c>
    </row>
    <row r="20" spans="1:7">
      <c r="A20" s="23" t="s">
        <v>206</v>
      </c>
      <c r="C20" s="23" t="s">
        <v>303</v>
      </c>
      <c r="G20" s="23" t="s">
        <v>4880</v>
      </c>
    </row>
    <row r="21" spans="1:7">
      <c r="A21" s="23" t="s">
        <v>205</v>
      </c>
      <c r="C21" s="23" t="s">
        <v>304</v>
      </c>
    </row>
    <row r="22" spans="1:7">
      <c r="A22" s="23" t="s">
        <v>204</v>
      </c>
      <c r="C22" s="23" t="s">
        <v>305</v>
      </c>
    </row>
    <row r="23" spans="1:7">
      <c r="A23" s="23" t="s">
        <v>203</v>
      </c>
      <c r="C23" s="23" t="s">
        <v>306</v>
      </c>
    </row>
    <row r="24" spans="1:7">
      <c r="A24" s="23" t="s">
        <v>202</v>
      </c>
      <c r="C24" s="23" t="s">
        <v>307</v>
      </c>
    </row>
    <row r="25" spans="1:7">
      <c r="A25" s="23" t="s">
        <v>201</v>
      </c>
      <c r="C25" s="23" t="s">
        <v>308</v>
      </c>
    </row>
    <row r="26" spans="1:7">
      <c r="A26" s="23" t="s">
        <v>200</v>
      </c>
      <c r="C26" s="23" t="s">
        <v>340</v>
      </c>
    </row>
    <row r="27" spans="1:7">
      <c r="A27" s="23" t="s">
        <v>199</v>
      </c>
      <c r="C27" s="23" t="s">
        <v>309</v>
      </c>
    </row>
    <row r="28" spans="1:7">
      <c r="A28" s="23" t="s">
        <v>198</v>
      </c>
      <c r="C28" s="23" t="s">
        <v>310</v>
      </c>
    </row>
    <row r="29" spans="1:7">
      <c r="A29" s="23" t="s">
        <v>197</v>
      </c>
      <c r="C29" s="23" t="s">
        <v>311</v>
      </c>
    </row>
    <row r="30" spans="1:7">
      <c r="A30" s="23" t="s">
        <v>196</v>
      </c>
      <c r="C30" s="23" t="s">
        <v>312</v>
      </c>
    </row>
    <row r="31" spans="1:7">
      <c r="A31" s="23" t="s">
        <v>195</v>
      </c>
      <c r="C31" s="23" t="s">
        <v>313</v>
      </c>
    </row>
    <row r="32" spans="1:7">
      <c r="A32" s="23" t="s">
        <v>194</v>
      </c>
      <c r="C32" s="23" t="s">
        <v>314</v>
      </c>
    </row>
    <row r="33" spans="1:3">
      <c r="A33" s="23" t="s">
        <v>193</v>
      </c>
      <c r="C33" s="23" t="s">
        <v>315</v>
      </c>
    </row>
    <row r="34" spans="1:3">
      <c r="A34" s="23" t="s">
        <v>192</v>
      </c>
      <c r="C34" s="23" t="s">
        <v>316</v>
      </c>
    </row>
    <row r="35" spans="1:3">
      <c r="A35" s="23" t="s">
        <v>191</v>
      </c>
      <c r="C35" s="23" t="s">
        <v>317</v>
      </c>
    </row>
    <row r="36" spans="1:3">
      <c r="A36" s="23" t="s">
        <v>190</v>
      </c>
      <c r="C36" s="23" t="s">
        <v>318</v>
      </c>
    </row>
    <row r="37" spans="1:3">
      <c r="A37" s="23" t="s">
        <v>189</v>
      </c>
      <c r="C37" s="23" t="s">
        <v>319</v>
      </c>
    </row>
    <row r="38" spans="1:3">
      <c r="A38" s="23" t="s">
        <v>188</v>
      </c>
      <c r="C38" s="23" t="s">
        <v>320</v>
      </c>
    </row>
    <row r="39" spans="1:3">
      <c r="A39" s="23" t="s">
        <v>187</v>
      </c>
      <c r="C39" s="23" t="s">
        <v>321</v>
      </c>
    </row>
    <row r="40" spans="1:3">
      <c r="A40" s="23" t="s">
        <v>186</v>
      </c>
      <c r="C40" s="23" t="s">
        <v>322</v>
      </c>
    </row>
    <row r="41" spans="1:3">
      <c r="A41" s="23" t="s">
        <v>185</v>
      </c>
      <c r="C41" s="23" t="s">
        <v>323</v>
      </c>
    </row>
    <row r="42" spans="1:3">
      <c r="A42" s="23" t="s">
        <v>184</v>
      </c>
      <c r="C42" s="23" t="s">
        <v>341</v>
      </c>
    </row>
    <row r="43" spans="1:3">
      <c r="A43" s="23" t="s">
        <v>183</v>
      </c>
      <c r="C43" s="23" t="s">
        <v>324</v>
      </c>
    </row>
    <row r="44" spans="1:3">
      <c r="A44" s="23" t="s">
        <v>182</v>
      </c>
      <c r="C44" s="23" t="s">
        <v>325</v>
      </c>
    </row>
    <row r="45" spans="1:3">
      <c r="A45" s="23" t="s">
        <v>181</v>
      </c>
      <c r="C45" s="23" t="s">
        <v>326</v>
      </c>
    </row>
    <row r="46" spans="1:3">
      <c r="A46" s="23" t="s">
        <v>180</v>
      </c>
      <c r="C46" s="23" t="s">
        <v>327</v>
      </c>
    </row>
    <row r="47" spans="1:3">
      <c r="A47" s="23" t="s">
        <v>179</v>
      </c>
      <c r="C47" s="23" t="s">
        <v>328</v>
      </c>
    </row>
    <row r="48" spans="1:3">
      <c r="A48" s="23" t="s">
        <v>178</v>
      </c>
      <c r="C48" s="23" t="s">
        <v>329</v>
      </c>
    </row>
    <row r="49" spans="1:3">
      <c r="A49" s="23" t="s">
        <v>4623</v>
      </c>
      <c r="C49" s="23" t="s">
        <v>330</v>
      </c>
    </row>
    <row r="50" spans="1:3">
      <c r="A50" s="23" t="s">
        <v>4624</v>
      </c>
      <c r="C50" s="23" t="s">
        <v>331</v>
      </c>
    </row>
    <row r="51" spans="1:3">
      <c r="A51" s="23" t="s">
        <v>4625</v>
      </c>
      <c r="C51" s="23" t="s">
        <v>332</v>
      </c>
    </row>
    <row r="52" spans="1:3">
      <c r="A52" s="23" t="s">
        <v>4626</v>
      </c>
      <c r="C52" s="23" t="s">
        <v>333</v>
      </c>
    </row>
    <row r="53" spans="1:3">
      <c r="A53" s="23" t="s">
        <v>4627</v>
      </c>
      <c r="C53" s="23" t="s">
        <v>334</v>
      </c>
    </row>
    <row r="54" spans="1:3">
      <c r="A54" s="23" t="s">
        <v>4628</v>
      </c>
      <c r="C54" s="23" t="s">
        <v>335</v>
      </c>
    </row>
    <row r="55" spans="1:3">
      <c r="A55" s="23" t="s">
        <v>4629</v>
      </c>
      <c r="C55" s="23" t="s">
        <v>336</v>
      </c>
    </row>
    <row r="56" spans="1:3">
      <c r="A56" s="23" t="s">
        <v>4630</v>
      </c>
      <c r="C56" s="23" t="s">
        <v>337</v>
      </c>
    </row>
    <row r="57" spans="1:3">
      <c r="A57" s="23" t="s">
        <v>4631</v>
      </c>
      <c r="C57" s="23" t="s">
        <v>338</v>
      </c>
    </row>
    <row r="58" spans="1:3">
      <c r="A58" s="23" t="s">
        <v>4632</v>
      </c>
      <c r="C58" s="23" t="s">
        <v>342</v>
      </c>
    </row>
    <row r="59" spans="1:3">
      <c r="A59" s="23" t="s">
        <v>4633</v>
      </c>
      <c r="C59" s="23" t="s">
        <v>339</v>
      </c>
    </row>
    <row r="60" spans="1:3">
      <c r="A60" s="23" t="s">
        <v>4634</v>
      </c>
      <c r="C60" s="23" t="s">
        <v>343</v>
      </c>
    </row>
    <row r="61" spans="1:3">
      <c r="A61" s="23" t="s">
        <v>4635</v>
      </c>
      <c r="C61" s="23" t="s">
        <v>344</v>
      </c>
    </row>
    <row r="62" spans="1:3">
      <c r="A62" s="23" t="s">
        <v>4636</v>
      </c>
      <c r="C62" s="23" t="s">
        <v>345</v>
      </c>
    </row>
    <row r="63" spans="1:3">
      <c r="C63" s="23" t="s">
        <v>346</v>
      </c>
    </row>
    <row r="64" spans="1:3">
      <c r="C64" s="23" t="s">
        <v>347</v>
      </c>
    </row>
    <row r="65" spans="3:3">
      <c r="C65" s="23" t="s">
        <v>348</v>
      </c>
    </row>
    <row r="66" spans="3:3">
      <c r="C66" s="23" t="s">
        <v>349</v>
      </c>
    </row>
    <row r="67" spans="3:3">
      <c r="C67" s="23" t="s">
        <v>350</v>
      </c>
    </row>
    <row r="68" spans="3:3">
      <c r="C68" s="23" t="s">
        <v>351</v>
      </c>
    </row>
    <row r="69" spans="3:3">
      <c r="C69" s="23" t="s">
        <v>352</v>
      </c>
    </row>
    <row r="70" spans="3:3">
      <c r="C70" s="23" t="s">
        <v>353</v>
      </c>
    </row>
    <row r="71" spans="3:3">
      <c r="C71" s="23" t="s">
        <v>354</v>
      </c>
    </row>
    <row r="72" spans="3:3">
      <c r="C72" s="23" t="s">
        <v>355</v>
      </c>
    </row>
    <row r="73" spans="3:3">
      <c r="C73" s="23" t="s">
        <v>356</v>
      </c>
    </row>
  </sheetData>
  <sheetProtection sheet="1" objects="1" scenarios="1"/>
  <phoneticPr fontId="4"/>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E1897"/>
  <sheetViews>
    <sheetView zoomScale="90" zoomScaleNormal="90" zoomScaleSheetLayoutView="110" workbookViewId="0">
      <pane xSplit="1" ySplit="1" topLeftCell="B2" activePane="bottomRight" state="frozen"/>
      <selection pane="topRight" activeCell="B1" sqref="B1"/>
      <selection pane="bottomLeft" activeCell="A2" sqref="A2"/>
      <selection pane="bottomRight"/>
    </sheetView>
  </sheetViews>
  <sheetFormatPr defaultRowHeight="13.5"/>
  <cols>
    <col min="1" max="1" width="25.375" style="24" bestFit="1" customWidth="1"/>
    <col min="2" max="2" width="11.625" style="24" customWidth="1"/>
    <col min="3" max="4" width="12.875" style="24" customWidth="1"/>
    <col min="5" max="5" width="17" style="24" customWidth="1"/>
    <col min="6" max="16384" width="9" style="24"/>
  </cols>
  <sheetData>
    <row r="1" spans="1:5" ht="21" customHeight="1">
      <c r="A1" s="4" t="s">
        <v>4622</v>
      </c>
      <c r="B1" s="35" t="s">
        <v>4620</v>
      </c>
      <c r="C1" s="36" t="s">
        <v>15</v>
      </c>
      <c r="D1" s="37" t="s">
        <v>4619</v>
      </c>
      <c r="E1" s="36" t="s">
        <v>4618</v>
      </c>
    </row>
    <row r="2" spans="1:5">
      <c r="A2" s="26" t="str">
        <f t="shared" ref="A2:A65" si="0">C2&amp;D2&amp;E2</f>
        <v>北海道札幌市中央区</v>
      </c>
      <c r="B2" s="27" t="s">
        <v>4617</v>
      </c>
      <c r="C2" s="25" t="s">
        <v>4192</v>
      </c>
      <c r="D2" s="28" t="s">
        <v>4603</v>
      </c>
      <c r="E2" s="26" t="s">
        <v>882</v>
      </c>
    </row>
    <row r="3" spans="1:5">
      <c r="A3" s="26" t="str">
        <f t="shared" si="0"/>
        <v>北海道札幌市北区</v>
      </c>
      <c r="B3" s="27" t="s">
        <v>4616</v>
      </c>
      <c r="C3" s="25" t="s">
        <v>4192</v>
      </c>
      <c r="D3" s="28" t="s">
        <v>4603</v>
      </c>
      <c r="E3" s="26" t="s">
        <v>877</v>
      </c>
    </row>
    <row r="4" spans="1:5">
      <c r="A4" s="26" t="str">
        <f t="shared" si="0"/>
        <v>北海道札幌市東区</v>
      </c>
      <c r="B4" s="27" t="s">
        <v>4615</v>
      </c>
      <c r="C4" s="25" t="s">
        <v>4192</v>
      </c>
      <c r="D4" s="28" t="s">
        <v>4603</v>
      </c>
      <c r="E4" s="26" t="s">
        <v>881</v>
      </c>
    </row>
    <row r="5" spans="1:5">
      <c r="A5" s="26" t="str">
        <f t="shared" si="0"/>
        <v>北海道札幌市白石区</v>
      </c>
      <c r="B5" s="27" t="s">
        <v>4614</v>
      </c>
      <c r="C5" s="25" t="s">
        <v>4192</v>
      </c>
      <c r="D5" s="28" t="s">
        <v>4603</v>
      </c>
      <c r="E5" s="26" t="s">
        <v>4613</v>
      </c>
    </row>
    <row r="6" spans="1:5">
      <c r="A6" s="26" t="str">
        <f t="shared" si="0"/>
        <v>北海道札幌市豊平区</v>
      </c>
      <c r="B6" s="27" t="s">
        <v>4612</v>
      </c>
      <c r="C6" s="25" t="s">
        <v>4192</v>
      </c>
      <c r="D6" s="28" t="s">
        <v>4603</v>
      </c>
      <c r="E6" s="26" t="s">
        <v>4611</v>
      </c>
    </row>
    <row r="7" spans="1:5">
      <c r="A7" s="26" t="str">
        <f t="shared" si="0"/>
        <v>北海道札幌市南区</v>
      </c>
      <c r="B7" s="27" t="s">
        <v>4610</v>
      </c>
      <c r="C7" s="25" t="s">
        <v>4192</v>
      </c>
      <c r="D7" s="28" t="s">
        <v>4603</v>
      </c>
      <c r="E7" s="26" t="s">
        <v>879</v>
      </c>
    </row>
    <row r="8" spans="1:5">
      <c r="A8" s="26" t="str">
        <f t="shared" si="0"/>
        <v>北海道札幌市西区</v>
      </c>
      <c r="B8" s="27" t="s">
        <v>4609</v>
      </c>
      <c r="C8" s="25" t="s">
        <v>4192</v>
      </c>
      <c r="D8" s="28" t="s">
        <v>4603</v>
      </c>
      <c r="E8" s="26" t="s">
        <v>880</v>
      </c>
    </row>
    <row r="9" spans="1:5">
      <c r="A9" s="26" t="str">
        <f t="shared" si="0"/>
        <v>北海道札幌市厚別区</v>
      </c>
      <c r="B9" s="27" t="s">
        <v>4608</v>
      </c>
      <c r="C9" s="25" t="s">
        <v>4192</v>
      </c>
      <c r="D9" s="28" t="s">
        <v>4603</v>
      </c>
      <c r="E9" s="26" t="s">
        <v>4607</v>
      </c>
    </row>
    <row r="10" spans="1:5">
      <c r="A10" s="26" t="str">
        <f t="shared" si="0"/>
        <v>北海道札幌市手稲区</v>
      </c>
      <c r="B10" s="27" t="s">
        <v>4606</v>
      </c>
      <c r="C10" s="25" t="s">
        <v>4192</v>
      </c>
      <c r="D10" s="28" t="s">
        <v>4603</v>
      </c>
      <c r="E10" s="26" t="s">
        <v>4605</v>
      </c>
    </row>
    <row r="11" spans="1:5">
      <c r="A11" s="26" t="str">
        <f t="shared" si="0"/>
        <v>北海道札幌市清田区</v>
      </c>
      <c r="B11" s="27" t="s">
        <v>4604</v>
      </c>
      <c r="C11" s="25" t="s">
        <v>4192</v>
      </c>
      <c r="D11" s="28" t="s">
        <v>4603</v>
      </c>
      <c r="E11" s="26" t="s">
        <v>4602</v>
      </c>
    </row>
    <row r="12" spans="1:5">
      <c r="A12" s="26" t="str">
        <f t="shared" si="0"/>
        <v>北海道函館市</v>
      </c>
      <c r="B12" s="29" t="s">
        <v>4601</v>
      </c>
      <c r="C12" s="25" t="s">
        <v>4192</v>
      </c>
      <c r="D12" s="30" t="s">
        <v>4600</v>
      </c>
      <c r="E12" s="25"/>
    </row>
    <row r="13" spans="1:5">
      <c r="A13" s="26" t="str">
        <f t="shared" si="0"/>
        <v>北海道小樽市</v>
      </c>
      <c r="B13" s="29" t="s">
        <v>4599</v>
      </c>
      <c r="C13" s="25" t="s">
        <v>4192</v>
      </c>
      <c r="D13" s="30" t="s">
        <v>4598</v>
      </c>
      <c r="E13" s="25"/>
    </row>
    <row r="14" spans="1:5">
      <c r="A14" s="26" t="str">
        <f t="shared" si="0"/>
        <v>北海道旭川市</v>
      </c>
      <c r="B14" s="29" t="s">
        <v>4597</v>
      </c>
      <c r="C14" s="25" t="s">
        <v>4192</v>
      </c>
      <c r="D14" s="30" t="s">
        <v>4596</v>
      </c>
      <c r="E14" s="25"/>
    </row>
    <row r="15" spans="1:5">
      <c r="A15" s="26" t="str">
        <f t="shared" si="0"/>
        <v>北海道室蘭市</v>
      </c>
      <c r="B15" s="29" t="s">
        <v>4595</v>
      </c>
      <c r="C15" s="25" t="s">
        <v>4192</v>
      </c>
      <c r="D15" s="30" t="s">
        <v>4594</v>
      </c>
      <c r="E15" s="25"/>
    </row>
    <row r="16" spans="1:5">
      <c r="A16" s="26" t="str">
        <f t="shared" si="0"/>
        <v>北海道釧路市</v>
      </c>
      <c r="B16" s="29" t="s">
        <v>4593</v>
      </c>
      <c r="C16" s="25" t="s">
        <v>4192</v>
      </c>
      <c r="D16" s="30" t="s">
        <v>4592</v>
      </c>
      <c r="E16" s="25"/>
    </row>
    <row r="17" spans="1:5">
      <c r="A17" s="26" t="str">
        <f t="shared" si="0"/>
        <v>北海道帯広市</v>
      </c>
      <c r="B17" s="29" t="s">
        <v>4591</v>
      </c>
      <c r="C17" s="25" t="s">
        <v>4192</v>
      </c>
      <c r="D17" s="30" t="s">
        <v>4590</v>
      </c>
      <c r="E17" s="25"/>
    </row>
    <row r="18" spans="1:5">
      <c r="A18" s="26" t="str">
        <f t="shared" si="0"/>
        <v>北海道北見市</v>
      </c>
      <c r="B18" s="29" t="s">
        <v>4589</v>
      </c>
      <c r="C18" s="25" t="s">
        <v>4192</v>
      </c>
      <c r="D18" s="30" t="s">
        <v>4588</v>
      </c>
      <c r="E18" s="25"/>
    </row>
    <row r="19" spans="1:5">
      <c r="A19" s="26" t="str">
        <f t="shared" si="0"/>
        <v>北海道夕張市</v>
      </c>
      <c r="B19" s="29" t="s">
        <v>4587</v>
      </c>
      <c r="C19" s="25" t="s">
        <v>4192</v>
      </c>
      <c r="D19" s="30" t="s">
        <v>4586</v>
      </c>
      <c r="E19" s="25"/>
    </row>
    <row r="20" spans="1:5">
      <c r="A20" s="26" t="str">
        <f t="shared" si="0"/>
        <v>北海道岩見沢市</v>
      </c>
      <c r="B20" s="29" t="s">
        <v>4585</v>
      </c>
      <c r="C20" s="25" t="s">
        <v>4192</v>
      </c>
      <c r="D20" s="30" t="s">
        <v>4584</v>
      </c>
      <c r="E20" s="25"/>
    </row>
    <row r="21" spans="1:5">
      <c r="A21" s="26" t="str">
        <f t="shared" si="0"/>
        <v>北海道網走市</v>
      </c>
      <c r="B21" s="29" t="s">
        <v>4583</v>
      </c>
      <c r="C21" s="25" t="s">
        <v>4192</v>
      </c>
      <c r="D21" s="30" t="s">
        <v>4582</v>
      </c>
      <c r="E21" s="25"/>
    </row>
    <row r="22" spans="1:5">
      <c r="A22" s="26" t="str">
        <f t="shared" si="0"/>
        <v>北海道留萌市</v>
      </c>
      <c r="B22" s="29" t="s">
        <v>4581</v>
      </c>
      <c r="C22" s="25" t="s">
        <v>4192</v>
      </c>
      <c r="D22" s="30" t="s">
        <v>4580</v>
      </c>
      <c r="E22" s="25"/>
    </row>
    <row r="23" spans="1:5">
      <c r="A23" s="26" t="str">
        <f t="shared" si="0"/>
        <v>北海道苫小牧市</v>
      </c>
      <c r="B23" s="29" t="s">
        <v>4579</v>
      </c>
      <c r="C23" s="25" t="s">
        <v>4192</v>
      </c>
      <c r="D23" s="30" t="s">
        <v>4578</v>
      </c>
      <c r="E23" s="25"/>
    </row>
    <row r="24" spans="1:5">
      <c r="A24" s="26" t="str">
        <f t="shared" si="0"/>
        <v>北海道稚内市</v>
      </c>
      <c r="B24" s="29" t="s">
        <v>4577</v>
      </c>
      <c r="C24" s="25" t="s">
        <v>4192</v>
      </c>
      <c r="D24" s="30" t="s">
        <v>4576</v>
      </c>
      <c r="E24" s="25"/>
    </row>
    <row r="25" spans="1:5">
      <c r="A25" s="26" t="str">
        <f t="shared" si="0"/>
        <v>北海道美唄市</v>
      </c>
      <c r="B25" s="29" t="s">
        <v>4575</v>
      </c>
      <c r="C25" s="25" t="s">
        <v>4574</v>
      </c>
      <c r="D25" s="30" t="s">
        <v>4573</v>
      </c>
      <c r="E25" s="25"/>
    </row>
    <row r="26" spans="1:5">
      <c r="A26" s="26" t="str">
        <f t="shared" si="0"/>
        <v>北海道芦別市</v>
      </c>
      <c r="B26" s="29" t="s">
        <v>4572</v>
      </c>
      <c r="C26" s="25" t="s">
        <v>4192</v>
      </c>
      <c r="D26" s="30" t="s">
        <v>4571</v>
      </c>
      <c r="E26" s="25"/>
    </row>
    <row r="27" spans="1:5">
      <c r="A27" s="26" t="str">
        <f t="shared" si="0"/>
        <v>北海道江別市</v>
      </c>
      <c r="B27" s="29" t="s">
        <v>4570</v>
      </c>
      <c r="C27" s="25" t="s">
        <v>4192</v>
      </c>
      <c r="D27" s="30" t="s">
        <v>4569</v>
      </c>
      <c r="E27" s="25"/>
    </row>
    <row r="28" spans="1:5">
      <c r="A28" s="26" t="str">
        <f t="shared" si="0"/>
        <v>北海道赤平市</v>
      </c>
      <c r="B28" s="29" t="s">
        <v>4568</v>
      </c>
      <c r="C28" s="25" t="s">
        <v>4192</v>
      </c>
      <c r="D28" s="30" t="s">
        <v>4567</v>
      </c>
      <c r="E28" s="25"/>
    </row>
    <row r="29" spans="1:5">
      <c r="A29" s="26" t="str">
        <f t="shared" si="0"/>
        <v>北海道紋別市</v>
      </c>
      <c r="B29" s="29" t="s">
        <v>4566</v>
      </c>
      <c r="C29" s="25" t="s">
        <v>4192</v>
      </c>
      <c r="D29" s="30" t="s">
        <v>4565</v>
      </c>
      <c r="E29" s="25"/>
    </row>
    <row r="30" spans="1:5">
      <c r="A30" s="26" t="str">
        <f t="shared" si="0"/>
        <v>北海道士別市</v>
      </c>
      <c r="B30" s="29" t="s">
        <v>4564</v>
      </c>
      <c r="C30" s="25" t="s">
        <v>4192</v>
      </c>
      <c r="D30" s="30" t="s">
        <v>4563</v>
      </c>
      <c r="E30" s="25"/>
    </row>
    <row r="31" spans="1:5">
      <c r="A31" s="26" t="str">
        <f t="shared" si="0"/>
        <v>北海道名寄市</v>
      </c>
      <c r="B31" s="29" t="s">
        <v>4562</v>
      </c>
      <c r="C31" s="25" t="s">
        <v>4192</v>
      </c>
      <c r="D31" s="30" t="s">
        <v>4561</v>
      </c>
      <c r="E31" s="25"/>
    </row>
    <row r="32" spans="1:5">
      <c r="A32" s="26" t="str">
        <f t="shared" si="0"/>
        <v>北海道三笠市</v>
      </c>
      <c r="B32" s="29" t="s">
        <v>4560</v>
      </c>
      <c r="C32" s="25" t="s">
        <v>4192</v>
      </c>
      <c r="D32" s="30" t="s">
        <v>4559</v>
      </c>
      <c r="E32" s="25"/>
    </row>
    <row r="33" spans="1:5">
      <c r="A33" s="26" t="str">
        <f t="shared" si="0"/>
        <v>北海道根室市</v>
      </c>
      <c r="B33" s="29" t="s">
        <v>4558</v>
      </c>
      <c r="C33" s="25" t="s">
        <v>4192</v>
      </c>
      <c r="D33" s="30" t="s">
        <v>4557</v>
      </c>
      <c r="E33" s="25"/>
    </row>
    <row r="34" spans="1:5">
      <c r="A34" s="26" t="str">
        <f t="shared" si="0"/>
        <v>北海道千歳市</v>
      </c>
      <c r="B34" s="29" t="s">
        <v>4556</v>
      </c>
      <c r="C34" s="25" t="s">
        <v>4192</v>
      </c>
      <c r="D34" s="30" t="s">
        <v>4555</v>
      </c>
      <c r="E34" s="25"/>
    </row>
    <row r="35" spans="1:5">
      <c r="A35" s="26" t="str">
        <f t="shared" si="0"/>
        <v>北海道滝川市</v>
      </c>
      <c r="B35" s="29" t="s">
        <v>4554</v>
      </c>
      <c r="C35" s="25" t="s">
        <v>4192</v>
      </c>
      <c r="D35" s="30" t="s">
        <v>4553</v>
      </c>
      <c r="E35" s="25"/>
    </row>
    <row r="36" spans="1:5">
      <c r="A36" s="26" t="str">
        <f t="shared" si="0"/>
        <v>北海道砂川市</v>
      </c>
      <c r="B36" s="29" t="s">
        <v>4552</v>
      </c>
      <c r="C36" s="25" t="s">
        <v>4192</v>
      </c>
      <c r="D36" s="30" t="s">
        <v>4551</v>
      </c>
      <c r="E36" s="25"/>
    </row>
    <row r="37" spans="1:5">
      <c r="A37" s="26" t="str">
        <f t="shared" si="0"/>
        <v>北海道歌志内市</v>
      </c>
      <c r="B37" s="29" t="s">
        <v>4550</v>
      </c>
      <c r="C37" s="25" t="s">
        <v>4192</v>
      </c>
      <c r="D37" s="30" t="s">
        <v>4549</v>
      </c>
      <c r="E37" s="25"/>
    </row>
    <row r="38" spans="1:5">
      <c r="A38" s="26" t="str">
        <f t="shared" si="0"/>
        <v>北海道深川市</v>
      </c>
      <c r="B38" s="29" t="s">
        <v>4548</v>
      </c>
      <c r="C38" s="25" t="s">
        <v>4192</v>
      </c>
      <c r="D38" s="30" t="s">
        <v>4547</v>
      </c>
      <c r="E38" s="25"/>
    </row>
    <row r="39" spans="1:5">
      <c r="A39" s="26" t="str">
        <f t="shared" si="0"/>
        <v>北海道富良野市</v>
      </c>
      <c r="B39" s="29" t="s">
        <v>4546</v>
      </c>
      <c r="C39" s="25" t="s">
        <v>4192</v>
      </c>
      <c r="D39" s="30" t="s">
        <v>4545</v>
      </c>
      <c r="E39" s="25"/>
    </row>
    <row r="40" spans="1:5">
      <c r="A40" s="26" t="str">
        <f t="shared" si="0"/>
        <v>北海道登別市</v>
      </c>
      <c r="B40" s="29" t="s">
        <v>4544</v>
      </c>
      <c r="C40" s="25" t="s">
        <v>4192</v>
      </c>
      <c r="D40" s="30" t="s">
        <v>4543</v>
      </c>
      <c r="E40" s="25"/>
    </row>
    <row r="41" spans="1:5">
      <c r="A41" s="26" t="str">
        <f t="shared" si="0"/>
        <v>北海道恵庭市</v>
      </c>
      <c r="B41" s="29" t="s">
        <v>4542</v>
      </c>
      <c r="C41" s="25" t="s">
        <v>4192</v>
      </c>
      <c r="D41" s="30" t="s">
        <v>4541</v>
      </c>
      <c r="E41" s="25"/>
    </row>
    <row r="42" spans="1:5">
      <c r="A42" s="26" t="str">
        <f t="shared" si="0"/>
        <v>北海道伊達市</v>
      </c>
      <c r="B42" s="29" t="s">
        <v>4540</v>
      </c>
      <c r="C42" s="25" t="s">
        <v>4192</v>
      </c>
      <c r="D42" s="30" t="s">
        <v>3784</v>
      </c>
      <c r="E42" s="25"/>
    </row>
    <row r="43" spans="1:5">
      <c r="A43" s="26" t="str">
        <f t="shared" si="0"/>
        <v>北海道北広島市</v>
      </c>
      <c r="B43" s="29" t="s">
        <v>4539</v>
      </c>
      <c r="C43" s="25" t="s">
        <v>4192</v>
      </c>
      <c r="D43" s="30" t="s">
        <v>4538</v>
      </c>
      <c r="E43" s="25"/>
    </row>
    <row r="44" spans="1:5">
      <c r="A44" s="26" t="str">
        <f t="shared" si="0"/>
        <v>北海道石狩市</v>
      </c>
      <c r="B44" s="29" t="s">
        <v>4537</v>
      </c>
      <c r="C44" s="25" t="s">
        <v>4192</v>
      </c>
      <c r="D44" s="30" t="s">
        <v>4536</v>
      </c>
      <c r="E44" s="25"/>
    </row>
    <row r="45" spans="1:5">
      <c r="A45" s="26" t="str">
        <f t="shared" si="0"/>
        <v>北海道北斗市</v>
      </c>
      <c r="B45" s="29" t="s">
        <v>4535</v>
      </c>
      <c r="C45" s="25" t="s">
        <v>4192</v>
      </c>
      <c r="D45" s="30" t="s">
        <v>4534</v>
      </c>
      <c r="E45" s="25"/>
    </row>
    <row r="46" spans="1:5">
      <c r="A46" s="26" t="str">
        <f t="shared" si="0"/>
        <v>北海道石狩郡当別町</v>
      </c>
      <c r="B46" s="29" t="s">
        <v>4533</v>
      </c>
      <c r="C46" s="25" t="s">
        <v>4192</v>
      </c>
      <c r="D46" s="30" t="s">
        <v>4530</v>
      </c>
      <c r="E46" s="25" t="s">
        <v>4532</v>
      </c>
    </row>
    <row r="47" spans="1:5">
      <c r="A47" s="26" t="str">
        <f t="shared" si="0"/>
        <v>北海道石狩郡新篠津村</v>
      </c>
      <c r="B47" s="29" t="s">
        <v>4531</v>
      </c>
      <c r="C47" s="25" t="s">
        <v>4192</v>
      </c>
      <c r="D47" s="30" t="s">
        <v>4530</v>
      </c>
      <c r="E47" s="25" t="s">
        <v>4529</v>
      </c>
    </row>
    <row r="48" spans="1:5">
      <c r="A48" s="26" t="str">
        <f t="shared" si="0"/>
        <v>北海道松前郡松前町</v>
      </c>
      <c r="B48" s="29" t="s">
        <v>4528</v>
      </c>
      <c r="C48" s="25" t="s">
        <v>4192</v>
      </c>
      <c r="D48" s="30" t="s">
        <v>4526</v>
      </c>
      <c r="E48" s="25" t="s">
        <v>1225</v>
      </c>
    </row>
    <row r="49" spans="1:5">
      <c r="A49" s="26" t="str">
        <f t="shared" si="0"/>
        <v>北海道松前郡福島町</v>
      </c>
      <c r="B49" s="29" t="s">
        <v>4527</v>
      </c>
      <c r="C49" s="25" t="s">
        <v>4192</v>
      </c>
      <c r="D49" s="30" t="s">
        <v>4526</v>
      </c>
      <c r="E49" s="25" t="s">
        <v>4525</v>
      </c>
    </row>
    <row r="50" spans="1:5">
      <c r="A50" s="26" t="str">
        <f t="shared" si="0"/>
        <v>北海道上磯郡知内町</v>
      </c>
      <c r="B50" s="29" t="s">
        <v>4524</v>
      </c>
      <c r="C50" s="25" t="s">
        <v>4192</v>
      </c>
      <c r="D50" s="30" t="s">
        <v>4521</v>
      </c>
      <c r="E50" s="25" t="s">
        <v>4523</v>
      </c>
    </row>
    <row r="51" spans="1:5">
      <c r="A51" s="26" t="str">
        <f t="shared" si="0"/>
        <v>北海道上磯郡木古内町</v>
      </c>
      <c r="B51" s="29" t="s">
        <v>4522</v>
      </c>
      <c r="C51" s="25" t="s">
        <v>4192</v>
      </c>
      <c r="D51" s="30" t="s">
        <v>4521</v>
      </c>
      <c r="E51" s="25" t="s">
        <v>4520</v>
      </c>
    </row>
    <row r="52" spans="1:5">
      <c r="A52" s="26" t="str">
        <f t="shared" si="0"/>
        <v>北海道亀田郡七飯町</v>
      </c>
      <c r="B52" s="29" t="s">
        <v>4519</v>
      </c>
      <c r="C52" s="25" t="s">
        <v>4192</v>
      </c>
      <c r="D52" s="30" t="s">
        <v>4518</v>
      </c>
      <c r="E52" s="25" t="s">
        <v>4517</v>
      </c>
    </row>
    <row r="53" spans="1:5">
      <c r="A53" s="26" t="str">
        <f t="shared" si="0"/>
        <v>北海道茅部郡鹿部町</v>
      </c>
      <c r="B53" s="29" t="s">
        <v>4516</v>
      </c>
      <c r="C53" s="25" t="s">
        <v>4192</v>
      </c>
      <c r="D53" s="30" t="s">
        <v>4513</v>
      </c>
      <c r="E53" s="25" t="s">
        <v>4515</v>
      </c>
    </row>
    <row r="54" spans="1:5">
      <c r="A54" s="26" t="str">
        <f t="shared" si="0"/>
        <v>北海道茅部郡森町</v>
      </c>
      <c r="B54" s="29" t="s">
        <v>4514</v>
      </c>
      <c r="C54" s="25" t="s">
        <v>4192</v>
      </c>
      <c r="D54" s="30" t="s">
        <v>4513</v>
      </c>
      <c r="E54" s="25" t="s">
        <v>2334</v>
      </c>
    </row>
    <row r="55" spans="1:5">
      <c r="A55" s="26" t="str">
        <f t="shared" si="0"/>
        <v>北海道二海郡八雲町</v>
      </c>
      <c r="B55" s="29" t="s">
        <v>4512</v>
      </c>
      <c r="C55" s="25" t="s">
        <v>4192</v>
      </c>
      <c r="D55" s="30" t="s">
        <v>4511</v>
      </c>
      <c r="E55" s="25" t="s">
        <v>4510</v>
      </c>
    </row>
    <row r="56" spans="1:5">
      <c r="A56" s="26" t="str">
        <f t="shared" si="0"/>
        <v>北海道山越郡長万部町</v>
      </c>
      <c r="B56" s="29" t="s">
        <v>4509</v>
      </c>
      <c r="C56" s="25" t="s">
        <v>4192</v>
      </c>
      <c r="D56" s="30" t="s">
        <v>4508</v>
      </c>
      <c r="E56" s="25" t="s">
        <v>4507</v>
      </c>
    </row>
    <row r="57" spans="1:5">
      <c r="A57" s="26" t="str">
        <f t="shared" si="0"/>
        <v>北海道檜山郡江差町</v>
      </c>
      <c r="B57" s="29" t="s">
        <v>4506</v>
      </c>
      <c r="C57" s="25" t="s">
        <v>4192</v>
      </c>
      <c r="D57" s="30" t="s">
        <v>4501</v>
      </c>
      <c r="E57" s="25" t="s">
        <v>4505</v>
      </c>
    </row>
    <row r="58" spans="1:5">
      <c r="A58" s="26" t="str">
        <f t="shared" si="0"/>
        <v>北海道檜山郡上ノ国町</v>
      </c>
      <c r="B58" s="29" t="s">
        <v>4504</v>
      </c>
      <c r="C58" s="25" t="s">
        <v>4192</v>
      </c>
      <c r="D58" s="30" t="s">
        <v>4501</v>
      </c>
      <c r="E58" s="25" t="s">
        <v>4503</v>
      </c>
    </row>
    <row r="59" spans="1:5">
      <c r="A59" s="26" t="str">
        <f t="shared" si="0"/>
        <v>北海道檜山郡厚沢部町</v>
      </c>
      <c r="B59" s="29" t="s">
        <v>4502</v>
      </c>
      <c r="C59" s="25" t="s">
        <v>4192</v>
      </c>
      <c r="D59" s="30" t="s">
        <v>4501</v>
      </c>
      <c r="E59" s="25" t="s">
        <v>4500</v>
      </c>
    </row>
    <row r="60" spans="1:5">
      <c r="A60" s="26" t="str">
        <f t="shared" si="0"/>
        <v>北海道爾志郡乙部町</v>
      </c>
      <c r="B60" s="29" t="s">
        <v>4499</v>
      </c>
      <c r="C60" s="25" t="s">
        <v>4192</v>
      </c>
      <c r="D60" s="30" t="s">
        <v>4498</v>
      </c>
      <c r="E60" s="25" t="s">
        <v>4497</v>
      </c>
    </row>
    <row r="61" spans="1:5">
      <c r="A61" s="26" t="str">
        <f t="shared" si="0"/>
        <v>北海道奥尻郡奥尻町</v>
      </c>
      <c r="B61" s="29" t="s">
        <v>4496</v>
      </c>
      <c r="C61" s="25" t="s">
        <v>4192</v>
      </c>
      <c r="D61" s="30" t="s">
        <v>4495</v>
      </c>
      <c r="E61" s="25" t="s">
        <v>4494</v>
      </c>
    </row>
    <row r="62" spans="1:5">
      <c r="A62" s="26" t="str">
        <f t="shared" si="0"/>
        <v>北海道瀬棚郡今金町</v>
      </c>
      <c r="B62" s="29" t="s">
        <v>4493</v>
      </c>
      <c r="C62" s="25" t="s">
        <v>4192</v>
      </c>
      <c r="D62" s="30" t="s">
        <v>4492</v>
      </c>
      <c r="E62" s="25" t="s">
        <v>4491</v>
      </c>
    </row>
    <row r="63" spans="1:5">
      <c r="A63" s="26" t="str">
        <f t="shared" si="0"/>
        <v>北海道久遠郡せたな町</v>
      </c>
      <c r="B63" s="29" t="s">
        <v>4490</v>
      </c>
      <c r="C63" s="25" t="s">
        <v>4192</v>
      </c>
      <c r="D63" s="30" t="s">
        <v>4489</v>
      </c>
      <c r="E63" s="25" t="s">
        <v>4488</v>
      </c>
    </row>
    <row r="64" spans="1:5">
      <c r="A64" s="26" t="str">
        <f t="shared" si="0"/>
        <v>北海道島牧郡島牧村</v>
      </c>
      <c r="B64" s="29" t="s">
        <v>4487</v>
      </c>
      <c r="C64" s="25" t="s">
        <v>4192</v>
      </c>
      <c r="D64" s="30" t="s">
        <v>4486</v>
      </c>
      <c r="E64" s="25" t="s">
        <v>4485</v>
      </c>
    </row>
    <row r="65" spans="1:5">
      <c r="A65" s="26" t="str">
        <f t="shared" si="0"/>
        <v>北海道寿都郡寿都町</v>
      </c>
      <c r="B65" s="29" t="s">
        <v>4484</v>
      </c>
      <c r="C65" s="25" t="s">
        <v>4192</v>
      </c>
      <c r="D65" s="30" t="s">
        <v>4481</v>
      </c>
      <c r="E65" s="25" t="s">
        <v>4483</v>
      </c>
    </row>
    <row r="66" spans="1:5">
      <c r="A66" s="26" t="str">
        <f t="shared" ref="A66:A129" si="1">C66&amp;D66&amp;E66</f>
        <v>北海道寿都郡黒松内町</v>
      </c>
      <c r="B66" s="29" t="s">
        <v>4482</v>
      </c>
      <c r="C66" s="25" t="s">
        <v>4192</v>
      </c>
      <c r="D66" s="30" t="s">
        <v>4481</v>
      </c>
      <c r="E66" s="25" t="s">
        <v>4480</v>
      </c>
    </row>
    <row r="67" spans="1:5">
      <c r="A67" s="26" t="str">
        <f t="shared" si="1"/>
        <v>北海道磯谷郡蘭越町</v>
      </c>
      <c r="B67" s="29" t="s">
        <v>4479</v>
      </c>
      <c r="C67" s="25" t="s">
        <v>4192</v>
      </c>
      <c r="D67" s="30" t="s">
        <v>4478</v>
      </c>
      <c r="E67" s="25" t="s">
        <v>4477</v>
      </c>
    </row>
    <row r="68" spans="1:5">
      <c r="A68" s="26" t="str">
        <f t="shared" si="1"/>
        <v>北海道虻田郡ニセコ町</v>
      </c>
      <c r="B68" s="29" t="s">
        <v>4476</v>
      </c>
      <c r="C68" s="25" t="s">
        <v>4192</v>
      </c>
      <c r="D68" s="30" t="s">
        <v>4286</v>
      </c>
      <c r="E68" s="25" t="s">
        <v>4475</v>
      </c>
    </row>
    <row r="69" spans="1:5">
      <c r="A69" s="26" t="str">
        <f t="shared" si="1"/>
        <v>北海道虻田郡真狩村</v>
      </c>
      <c r="B69" s="29" t="s">
        <v>4474</v>
      </c>
      <c r="C69" s="25" t="s">
        <v>4192</v>
      </c>
      <c r="D69" s="30" t="s">
        <v>4286</v>
      </c>
      <c r="E69" s="25" t="s">
        <v>4473</v>
      </c>
    </row>
    <row r="70" spans="1:5">
      <c r="A70" s="26" t="str">
        <f t="shared" si="1"/>
        <v>北海道虻田郡留寿都村</v>
      </c>
      <c r="B70" s="29" t="s">
        <v>4472</v>
      </c>
      <c r="C70" s="25" t="s">
        <v>4192</v>
      </c>
      <c r="D70" s="30" t="s">
        <v>4286</v>
      </c>
      <c r="E70" s="25" t="s">
        <v>4471</v>
      </c>
    </row>
    <row r="71" spans="1:5">
      <c r="A71" s="26" t="str">
        <f t="shared" si="1"/>
        <v>北海道虻田郡喜茂別町</v>
      </c>
      <c r="B71" s="29" t="s">
        <v>4470</v>
      </c>
      <c r="C71" s="25" t="s">
        <v>4192</v>
      </c>
      <c r="D71" s="30" t="s">
        <v>4286</v>
      </c>
      <c r="E71" s="25" t="s">
        <v>4469</v>
      </c>
    </row>
    <row r="72" spans="1:5">
      <c r="A72" s="26" t="str">
        <f t="shared" si="1"/>
        <v>北海道虻田郡京極町</v>
      </c>
      <c r="B72" s="29" t="s">
        <v>4468</v>
      </c>
      <c r="C72" s="25" t="s">
        <v>4192</v>
      </c>
      <c r="D72" s="30" t="s">
        <v>4286</v>
      </c>
      <c r="E72" s="25" t="s">
        <v>4467</v>
      </c>
    </row>
    <row r="73" spans="1:5">
      <c r="A73" s="26" t="str">
        <f t="shared" si="1"/>
        <v>北海道虻田郡倶知安町</v>
      </c>
      <c r="B73" s="29" t="s">
        <v>4466</v>
      </c>
      <c r="C73" s="25" t="s">
        <v>4192</v>
      </c>
      <c r="D73" s="30" t="s">
        <v>4286</v>
      </c>
      <c r="E73" s="25" t="s">
        <v>4465</v>
      </c>
    </row>
    <row r="74" spans="1:5">
      <c r="A74" s="26" t="str">
        <f t="shared" si="1"/>
        <v>北海道岩内郡共和町</v>
      </c>
      <c r="B74" s="29" t="s">
        <v>4464</v>
      </c>
      <c r="C74" s="25" t="s">
        <v>4192</v>
      </c>
      <c r="D74" s="30" t="s">
        <v>4461</v>
      </c>
      <c r="E74" s="25" t="s">
        <v>4463</v>
      </c>
    </row>
    <row r="75" spans="1:5">
      <c r="A75" s="26" t="str">
        <f t="shared" si="1"/>
        <v>北海道岩内郡岩内町</v>
      </c>
      <c r="B75" s="29" t="s">
        <v>4462</v>
      </c>
      <c r="C75" s="25" t="s">
        <v>4192</v>
      </c>
      <c r="D75" s="30" t="s">
        <v>4461</v>
      </c>
      <c r="E75" s="25" t="s">
        <v>4460</v>
      </c>
    </row>
    <row r="76" spans="1:5">
      <c r="A76" s="26" t="str">
        <f t="shared" si="1"/>
        <v>北海道古宇郡泊村</v>
      </c>
      <c r="B76" s="29" t="s">
        <v>4459</v>
      </c>
      <c r="C76" s="25" t="s">
        <v>4192</v>
      </c>
      <c r="D76" s="30" t="s">
        <v>4456</v>
      </c>
      <c r="E76" s="25" t="s">
        <v>4458</v>
      </c>
    </row>
    <row r="77" spans="1:5">
      <c r="A77" s="26" t="str">
        <f t="shared" si="1"/>
        <v>北海道古宇郡神恵内村</v>
      </c>
      <c r="B77" s="29" t="s">
        <v>4457</v>
      </c>
      <c r="C77" s="25" t="s">
        <v>4192</v>
      </c>
      <c r="D77" s="30" t="s">
        <v>4456</v>
      </c>
      <c r="E77" s="25" t="s">
        <v>4455</v>
      </c>
    </row>
    <row r="78" spans="1:5">
      <c r="A78" s="26" t="str">
        <f t="shared" si="1"/>
        <v>北海道積丹郡積丹町</v>
      </c>
      <c r="B78" s="29" t="s">
        <v>4454</v>
      </c>
      <c r="C78" s="25" t="s">
        <v>4192</v>
      </c>
      <c r="D78" s="30" t="s">
        <v>4453</v>
      </c>
      <c r="E78" s="25" t="s">
        <v>4452</v>
      </c>
    </row>
    <row r="79" spans="1:5">
      <c r="A79" s="26" t="str">
        <f t="shared" si="1"/>
        <v>北海道古平郡古平町</v>
      </c>
      <c r="B79" s="29" t="s">
        <v>4451</v>
      </c>
      <c r="C79" s="25" t="s">
        <v>4192</v>
      </c>
      <c r="D79" s="30" t="s">
        <v>4450</v>
      </c>
      <c r="E79" s="25" t="s">
        <v>4449</v>
      </c>
    </row>
    <row r="80" spans="1:5">
      <c r="A80" s="26" t="str">
        <f t="shared" si="1"/>
        <v>北海道余市郡仁木町</v>
      </c>
      <c r="B80" s="29" t="s">
        <v>4448</v>
      </c>
      <c r="C80" s="25" t="s">
        <v>4192</v>
      </c>
      <c r="D80" s="30" t="s">
        <v>4443</v>
      </c>
      <c r="E80" s="25" t="s">
        <v>4447</v>
      </c>
    </row>
    <row r="81" spans="1:5">
      <c r="A81" s="26" t="str">
        <f t="shared" si="1"/>
        <v>北海道余市郡余市町</v>
      </c>
      <c r="B81" s="29" t="s">
        <v>4446</v>
      </c>
      <c r="C81" s="25" t="s">
        <v>4192</v>
      </c>
      <c r="D81" s="30" t="s">
        <v>4443</v>
      </c>
      <c r="E81" s="25" t="s">
        <v>4445</v>
      </c>
    </row>
    <row r="82" spans="1:5">
      <c r="A82" s="26" t="str">
        <f t="shared" si="1"/>
        <v>北海道余市郡赤井川村</v>
      </c>
      <c r="B82" s="29" t="s">
        <v>4444</v>
      </c>
      <c r="C82" s="25" t="s">
        <v>4192</v>
      </c>
      <c r="D82" s="30" t="s">
        <v>4443</v>
      </c>
      <c r="E82" s="25" t="s">
        <v>4442</v>
      </c>
    </row>
    <row r="83" spans="1:5">
      <c r="A83" s="26" t="str">
        <f t="shared" si="1"/>
        <v>北海道空知郡南幌町</v>
      </c>
      <c r="B83" s="29" t="s">
        <v>4441</v>
      </c>
      <c r="C83" s="25" t="s">
        <v>4192</v>
      </c>
      <c r="D83" s="30" t="s">
        <v>4390</v>
      </c>
      <c r="E83" s="25" t="s">
        <v>4440</v>
      </c>
    </row>
    <row r="84" spans="1:5">
      <c r="A84" s="26" t="str">
        <f t="shared" si="1"/>
        <v>北海道空知郡奈井江町</v>
      </c>
      <c r="B84" s="29" t="s">
        <v>4439</v>
      </c>
      <c r="C84" s="25" t="s">
        <v>4192</v>
      </c>
      <c r="D84" s="30" t="s">
        <v>4390</v>
      </c>
      <c r="E84" s="25" t="s">
        <v>4438</v>
      </c>
    </row>
    <row r="85" spans="1:5">
      <c r="A85" s="26" t="str">
        <f t="shared" si="1"/>
        <v>北海道空知郡上砂川町</v>
      </c>
      <c r="B85" s="29" t="s">
        <v>4437</v>
      </c>
      <c r="C85" s="25" t="s">
        <v>4192</v>
      </c>
      <c r="D85" s="30" t="s">
        <v>4390</v>
      </c>
      <c r="E85" s="25" t="s">
        <v>4436</v>
      </c>
    </row>
    <row r="86" spans="1:5">
      <c r="A86" s="26" t="str">
        <f t="shared" si="1"/>
        <v>北海道夕張郡由仁町</v>
      </c>
      <c r="B86" s="29" t="s">
        <v>4435</v>
      </c>
      <c r="C86" s="25" t="s">
        <v>4192</v>
      </c>
      <c r="D86" s="30" t="s">
        <v>4430</v>
      </c>
      <c r="E86" s="25" t="s">
        <v>4434</v>
      </c>
    </row>
    <row r="87" spans="1:5">
      <c r="A87" s="26" t="str">
        <f t="shared" si="1"/>
        <v>北海道夕張郡長沼町</v>
      </c>
      <c r="B87" s="29" t="s">
        <v>4433</v>
      </c>
      <c r="C87" s="25" t="s">
        <v>4192</v>
      </c>
      <c r="D87" s="30" t="s">
        <v>4430</v>
      </c>
      <c r="E87" s="25" t="s">
        <v>4432</v>
      </c>
    </row>
    <row r="88" spans="1:5">
      <c r="A88" s="26" t="str">
        <f t="shared" si="1"/>
        <v>北海道夕張郡栗山町</v>
      </c>
      <c r="B88" s="29" t="s">
        <v>4431</v>
      </c>
      <c r="C88" s="25" t="s">
        <v>4192</v>
      </c>
      <c r="D88" s="30" t="s">
        <v>4430</v>
      </c>
      <c r="E88" s="25" t="s">
        <v>4429</v>
      </c>
    </row>
    <row r="89" spans="1:5">
      <c r="A89" s="26" t="str">
        <f t="shared" si="1"/>
        <v>北海道樺戸郡月形町</v>
      </c>
      <c r="B89" s="29" t="s">
        <v>4428</v>
      </c>
      <c r="C89" s="25" t="s">
        <v>4192</v>
      </c>
      <c r="D89" s="30" t="s">
        <v>4423</v>
      </c>
      <c r="E89" s="25" t="s">
        <v>4427</v>
      </c>
    </row>
    <row r="90" spans="1:5">
      <c r="A90" s="26" t="str">
        <f t="shared" si="1"/>
        <v>北海道樺戸郡浦臼町</v>
      </c>
      <c r="B90" s="29" t="s">
        <v>4426</v>
      </c>
      <c r="C90" s="25" t="s">
        <v>4192</v>
      </c>
      <c r="D90" s="30" t="s">
        <v>4423</v>
      </c>
      <c r="E90" s="25" t="s">
        <v>4425</v>
      </c>
    </row>
    <row r="91" spans="1:5">
      <c r="A91" s="26" t="str">
        <f t="shared" si="1"/>
        <v>北海道樺戸郡新十津川町</v>
      </c>
      <c r="B91" s="29" t="s">
        <v>4424</v>
      </c>
      <c r="C91" s="25" t="s">
        <v>4192</v>
      </c>
      <c r="D91" s="30" t="s">
        <v>4423</v>
      </c>
      <c r="E91" s="25" t="s">
        <v>4422</v>
      </c>
    </row>
    <row r="92" spans="1:5">
      <c r="A92" s="26" t="str">
        <f t="shared" si="1"/>
        <v>北海道雨竜郡妹背牛町</v>
      </c>
      <c r="B92" s="29" t="s">
        <v>4421</v>
      </c>
      <c r="C92" s="25" t="s">
        <v>4192</v>
      </c>
      <c r="D92" s="30" t="s">
        <v>4373</v>
      </c>
      <c r="E92" s="25" t="s">
        <v>4420</v>
      </c>
    </row>
    <row r="93" spans="1:5">
      <c r="A93" s="26" t="str">
        <f t="shared" si="1"/>
        <v>北海道雨竜郡秩父別町</v>
      </c>
      <c r="B93" s="29" t="s">
        <v>4419</v>
      </c>
      <c r="C93" s="25" t="s">
        <v>4192</v>
      </c>
      <c r="D93" s="30" t="s">
        <v>4373</v>
      </c>
      <c r="E93" s="25" t="s">
        <v>4418</v>
      </c>
    </row>
    <row r="94" spans="1:5">
      <c r="A94" s="26" t="str">
        <f t="shared" si="1"/>
        <v>北海道雨竜郡雨竜町</v>
      </c>
      <c r="B94" s="29" t="s">
        <v>4417</v>
      </c>
      <c r="C94" s="25" t="s">
        <v>4192</v>
      </c>
      <c r="D94" s="30" t="s">
        <v>4373</v>
      </c>
      <c r="E94" s="25" t="s">
        <v>4416</v>
      </c>
    </row>
    <row r="95" spans="1:5">
      <c r="A95" s="26" t="str">
        <f t="shared" si="1"/>
        <v>北海道雨竜郡北竜町</v>
      </c>
      <c r="B95" s="29" t="s">
        <v>4415</v>
      </c>
      <c r="C95" s="25" t="s">
        <v>4192</v>
      </c>
      <c r="D95" s="30" t="s">
        <v>4373</v>
      </c>
      <c r="E95" s="25" t="s">
        <v>4414</v>
      </c>
    </row>
    <row r="96" spans="1:5">
      <c r="A96" s="26" t="str">
        <f t="shared" si="1"/>
        <v>北海道雨竜郡沼田町</v>
      </c>
      <c r="B96" s="29" t="s">
        <v>4413</v>
      </c>
      <c r="C96" s="25" t="s">
        <v>4192</v>
      </c>
      <c r="D96" s="30" t="s">
        <v>4373</v>
      </c>
      <c r="E96" s="25" t="s">
        <v>4412</v>
      </c>
    </row>
    <row r="97" spans="1:5">
      <c r="A97" s="26" t="str">
        <f t="shared" si="1"/>
        <v>北海道上川郡鷹栖町</v>
      </c>
      <c r="B97" s="29" t="s">
        <v>4411</v>
      </c>
      <c r="C97" s="25" t="s">
        <v>4192</v>
      </c>
      <c r="D97" s="30" t="s">
        <v>4249</v>
      </c>
      <c r="E97" s="25" t="s">
        <v>4410</v>
      </c>
    </row>
    <row r="98" spans="1:5">
      <c r="A98" s="26" t="str">
        <f t="shared" si="1"/>
        <v>北海道上川郡東神楽町</v>
      </c>
      <c r="B98" s="29" t="s">
        <v>4409</v>
      </c>
      <c r="C98" s="25" t="s">
        <v>4192</v>
      </c>
      <c r="D98" s="30" t="s">
        <v>4249</v>
      </c>
      <c r="E98" s="25" t="s">
        <v>4408</v>
      </c>
    </row>
    <row r="99" spans="1:5">
      <c r="A99" s="26" t="str">
        <f t="shared" si="1"/>
        <v>北海道上川郡当麻町</v>
      </c>
      <c r="B99" s="29" t="s">
        <v>4407</v>
      </c>
      <c r="C99" s="25" t="s">
        <v>4192</v>
      </c>
      <c r="D99" s="30" t="s">
        <v>4249</v>
      </c>
      <c r="E99" s="25" t="s">
        <v>4406</v>
      </c>
    </row>
    <row r="100" spans="1:5">
      <c r="A100" s="26" t="str">
        <f t="shared" si="1"/>
        <v>北海道上川郡比布町</v>
      </c>
      <c r="B100" s="29" t="s">
        <v>4405</v>
      </c>
      <c r="C100" s="25" t="s">
        <v>4192</v>
      </c>
      <c r="D100" s="30" t="s">
        <v>4249</v>
      </c>
      <c r="E100" s="25" t="s">
        <v>4404</v>
      </c>
    </row>
    <row r="101" spans="1:5">
      <c r="A101" s="26" t="str">
        <f t="shared" si="1"/>
        <v>北海道上川郡愛別町</v>
      </c>
      <c r="B101" s="29" t="s">
        <v>4403</v>
      </c>
      <c r="C101" s="25" t="s">
        <v>4192</v>
      </c>
      <c r="D101" s="30" t="s">
        <v>4249</v>
      </c>
      <c r="E101" s="25" t="s">
        <v>4402</v>
      </c>
    </row>
    <row r="102" spans="1:5">
      <c r="A102" s="26" t="str">
        <f t="shared" si="1"/>
        <v>北海道上川郡上川町</v>
      </c>
      <c r="B102" s="29" t="s">
        <v>4401</v>
      </c>
      <c r="C102" s="25" t="s">
        <v>4192</v>
      </c>
      <c r="D102" s="30" t="s">
        <v>4249</v>
      </c>
      <c r="E102" s="25" t="s">
        <v>4400</v>
      </c>
    </row>
    <row r="103" spans="1:5">
      <c r="A103" s="26" t="str">
        <f t="shared" si="1"/>
        <v>北海道上川郡東川町</v>
      </c>
      <c r="B103" s="29" t="s">
        <v>4399</v>
      </c>
      <c r="C103" s="25" t="s">
        <v>4192</v>
      </c>
      <c r="D103" s="30" t="s">
        <v>4249</v>
      </c>
      <c r="E103" s="25" t="s">
        <v>4398</v>
      </c>
    </row>
    <row r="104" spans="1:5">
      <c r="A104" s="26" t="str">
        <f t="shared" si="1"/>
        <v>北海道上川郡美瑛町</v>
      </c>
      <c r="B104" s="29" t="s">
        <v>4397</v>
      </c>
      <c r="C104" s="25" t="s">
        <v>4192</v>
      </c>
      <c r="D104" s="30" t="s">
        <v>4249</v>
      </c>
      <c r="E104" s="25" t="s">
        <v>4396</v>
      </c>
    </row>
    <row r="105" spans="1:5">
      <c r="A105" s="26" t="str">
        <f t="shared" si="1"/>
        <v>北海道空知郡上富良野町</v>
      </c>
      <c r="B105" s="29" t="s">
        <v>4395</v>
      </c>
      <c r="C105" s="25" t="s">
        <v>4192</v>
      </c>
      <c r="D105" s="30" t="s">
        <v>4390</v>
      </c>
      <c r="E105" s="25" t="s">
        <v>4394</v>
      </c>
    </row>
    <row r="106" spans="1:5">
      <c r="A106" s="26" t="str">
        <f t="shared" si="1"/>
        <v>北海道空知郡中富良野町</v>
      </c>
      <c r="B106" s="29" t="s">
        <v>4393</v>
      </c>
      <c r="C106" s="25" t="s">
        <v>4192</v>
      </c>
      <c r="D106" s="30" t="s">
        <v>4390</v>
      </c>
      <c r="E106" s="25" t="s">
        <v>4392</v>
      </c>
    </row>
    <row r="107" spans="1:5">
      <c r="A107" s="26" t="str">
        <f t="shared" si="1"/>
        <v>北海道空知郡南富良野町</v>
      </c>
      <c r="B107" s="29" t="s">
        <v>4391</v>
      </c>
      <c r="C107" s="25" t="s">
        <v>4192</v>
      </c>
      <c r="D107" s="30" t="s">
        <v>4390</v>
      </c>
      <c r="E107" s="25" t="s">
        <v>4389</v>
      </c>
    </row>
    <row r="108" spans="1:5">
      <c r="A108" s="26" t="str">
        <f t="shared" si="1"/>
        <v>北海道勇払郡占冠村</v>
      </c>
      <c r="B108" s="29" t="s">
        <v>4388</v>
      </c>
      <c r="C108" s="25" t="s">
        <v>4192</v>
      </c>
      <c r="D108" s="30" t="s">
        <v>4281</v>
      </c>
      <c r="E108" s="25" t="s">
        <v>4387</v>
      </c>
    </row>
    <row r="109" spans="1:5">
      <c r="A109" s="26" t="str">
        <f t="shared" si="1"/>
        <v>北海道上川郡和寒町</v>
      </c>
      <c r="B109" s="29" t="s">
        <v>4386</v>
      </c>
      <c r="C109" s="25" t="s">
        <v>4192</v>
      </c>
      <c r="D109" s="30" t="s">
        <v>4249</v>
      </c>
      <c r="E109" s="25" t="s">
        <v>4385</v>
      </c>
    </row>
    <row r="110" spans="1:5">
      <c r="A110" s="26" t="str">
        <f t="shared" si="1"/>
        <v>北海道上川郡剣淵町</v>
      </c>
      <c r="B110" s="29" t="s">
        <v>4384</v>
      </c>
      <c r="C110" s="25" t="s">
        <v>4192</v>
      </c>
      <c r="D110" s="30" t="s">
        <v>4249</v>
      </c>
      <c r="E110" s="25" t="s">
        <v>4383</v>
      </c>
    </row>
    <row r="111" spans="1:5">
      <c r="A111" s="26" t="str">
        <f t="shared" si="1"/>
        <v>北海道上川郡下川町</v>
      </c>
      <c r="B111" s="29" t="s">
        <v>4382</v>
      </c>
      <c r="C111" s="25" t="s">
        <v>4192</v>
      </c>
      <c r="D111" s="30" t="s">
        <v>4249</v>
      </c>
      <c r="E111" s="25" t="s">
        <v>4381</v>
      </c>
    </row>
    <row r="112" spans="1:5">
      <c r="A112" s="26" t="str">
        <f t="shared" si="1"/>
        <v>北海道中川郡美深町</v>
      </c>
      <c r="B112" s="29" t="s">
        <v>4380</v>
      </c>
      <c r="C112" s="25" t="s">
        <v>4192</v>
      </c>
      <c r="D112" s="30" t="s">
        <v>4230</v>
      </c>
      <c r="E112" s="25" t="s">
        <v>4379</v>
      </c>
    </row>
    <row r="113" spans="1:5">
      <c r="A113" s="26" t="str">
        <f t="shared" si="1"/>
        <v>北海道中川郡音威子府村</v>
      </c>
      <c r="B113" s="29" t="s">
        <v>4378</v>
      </c>
      <c r="C113" s="25" t="s">
        <v>4192</v>
      </c>
      <c r="D113" s="30" t="s">
        <v>4230</v>
      </c>
      <c r="E113" s="25" t="s">
        <v>4377</v>
      </c>
    </row>
    <row r="114" spans="1:5">
      <c r="A114" s="26" t="str">
        <f t="shared" si="1"/>
        <v>北海道中川郡中川町</v>
      </c>
      <c r="B114" s="29" t="s">
        <v>4376</v>
      </c>
      <c r="C114" s="25" t="s">
        <v>4192</v>
      </c>
      <c r="D114" s="30" t="s">
        <v>4230</v>
      </c>
      <c r="E114" s="25" t="s">
        <v>4375</v>
      </c>
    </row>
    <row r="115" spans="1:5">
      <c r="A115" s="26" t="str">
        <f t="shared" si="1"/>
        <v>北海道雨竜郡幌加内町</v>
      </c>
      <c r="B115" s="29" t="s">
        <v>4374</v>
      </c>
      <c r="C115" s="25" t="s">
        <v>4192</v>
      </c>
      <c r="D115" s="30" t="s">
        <v>4373</v>
      </c>
      <c r="E115" s="25" t="s">
        <v>4372</v>
      </c>
    </row>
    <row r="116" spans="1:5">
      <c r="A116" s="26" t="str">
        <f t="shared" si="1"/>
        <v>北海道増毛郡増毛町</v>
      </c>
      <c r="B116" s="29" t="s">
        <v>4371</v>
      </c>
      <c r="C116" s="25" t="s">
        <v>4192</v>
      </c>
      <c r="D116" s="30" t="s">
        <v>4370</v>
      </c>
      <c r="E116" s="25" t="s">
        <v>4369</v>
      </c>
    </row>
    <row r="117" spans="1:5">
      <c r="A117" s="26" t="str">
        <f t="shared" si="1"/>
        <v>北海道留萌郡小平町</v>
      </c>
      <c r="B117" s="29" t="s">
        <v>4368</v>
      </c>
      <c r="C117" s="25" t="s">
        <v>4192</v>
      </c>
      <c r="D117" s="30" t="s">
        <v>4367</v>
      </c>
      <c r="E117" s="25" t="s">
        <v>4366</v>
      </c>
    </row>
    <row r="118" spans="1:5">
      <c r="A118" s="26" t="str">
        <f t="shared" si="1"/>
        <v>北海道苫前郡苫前町</v>
      </c>
      <c r="B118" s="29" t="s">
        <v>4365</v>
      </c>
      <c r="C118" s="25" t="s">
        <v>4192</v>
      </c>
      <c r="D118" s="30" t="s">
        <v>4360</v>
      </c>
      <c r="E118" s="25" t="s">
        <v>4364</v>
      </c>
    </row>
    <row r="119" spans="1:5">
      <c r="A119" s="26" t="str">
        <f t="shared" si="1"/>
        <v>北海道苫前郡羽幌町</v>
      </c>
      <c r="B119" s="29" t="s">
        <v>4363</v>
      </c>
      <c r="C119" s="25" t="s">
        <v>4192</v>
      </c>
      <c r="D119" s="30" t="s">
        <v>4360</v>
      </c>
      <c r="E119" s="25" t="s">
        <v>4362</v>
      </c>
    </row>
    <row r="120" spans="1:5">
      <c r="A120" s="26" t="str">
        <f t="shared" si="1"/>
        <v>北海道苫前郡初山別村</v>
      </c>
      <c r="B120" s="29" t="s">
        <v>4361</v>
      </c>
      <c r="C120" s="25" t="s">
        <v>4192</v>
      </c>
      <c r="D120" s="30" t="s">
        <v>4360</v>
      </c>
      <c r="E120" s="25" t="s">
        <v>4359</v>
      </c>
    </row>
    <row r="121" spans="1:5">
      <c r="A121" s="26" t="str">
        <f t="shared" si="1"/>
        <v>北海道天塩郡遠別町</v>
      </c>
      <c r="B121" s="29" t="s">
        <v>4358</v>
      </c>
      <c r="C121" s="25" t="s">
        <v>4192</v>
      </c>
      <c r="D121" s="30" t="s">
        <v>4333</v>
      </c>
      <c r="E121" s="25" t="s">
        <v>4357</v>
      </c>
    </row>
    <row r="122" spans="1:5">
      <c r="A122" s="26" t="str">
        <f t="shared" si="1"/>
        <v>北海道天塩郡天塩町</v>
      </c>
      <c r="B122" s="29" t="s">
        <v>4356</v>
      </c>
      <c r="C122" s="25" t="s">
        <v>4192</v>
      </c>
      <c r="D122" s="30" t="s">
        <v>4333</v>
      </c>
      <c r="E122" s="25" t="s">
        <v>4355</v>
      </c>
    </row>
    <row r="123" spans="1:5">
      <c r="A123" s="26" t="str">
        <f t="shared" si="1"/>
        <v>北海道宗谷郡猿払村</v>
      </c>
      <c r="B123" s="29" t="s">
        <v>4354</v>
      </c>
      <c r="C123" s="25" t="s">
        <v>4192</v>
      </c>
      <c r="D123" s="30" t="s">
        <v>4353</v>
      </c>
      <c r="E123" s="25" t="s">
        <v>4352</v>
      </c>
    </row>
    <row r="124" spans="1:5">
      <c r="A124" s="26" t="str">
        <f t="shared" si="1"/>
        <v>北海道枝幸郡浜頓別町</v>
      </c>
      <c r="B124" s="29" t="s">
        <v>4351</v>
      </c>
      <c r="C124" s="25" t="s">
        <v>4192</v>
      </c>
      <c r="D124" s="30" t="s">
        <v>4346</v>
      </c>
      <c r="E124" s="25" t="s">
        <v>4350</v>
      </c>
    </row>
    <row r="125" spans="1:5">
      <c r="A125" s="26" t="str">
        <f t="shared" si="1"/>
        <v>北海道枝幸郡中頓別町</v>
      </c>
      <c r="B125" s="29" t="s">
        <v>4349</v>
      </c>
      <c r="C125" s="25" t="s">
        <v>4192</v>
      </c>
      <c r="D125" s="30" t="s">
        <v>4346</v>
      </c>
      <c r="E125" s="25" t="s">
        <v>4348</v>
      </c>
    </row>
    <row r="126" spans="1:5">
      <c r="A126" s="26" t="str">
        <f t="shared" si="1"/>
        <v>北海道枝幸郡枝幸町</v>
      </c>
      <c r="B126" s="29" t="s">
        <v>4347</v>
      </c>
      <c r="C126" s="25" t="s">
        <v>4192</v>
      </c>
      <c r="D126" s="30" t="s">
        <v>4346</v>
      </c>
      <c r="E126" s="25" t="s">
        <v>4345</v>
      </c>
    </row>
    <row r="127" spans="1:5">
      <c r="A127" s="26" t="str">
        <f t="shared" si="1"/>
        <v>北海道天塩郡豊富町</v>
      </c>
      <c r="B127" s="29" t="s">
        <v>4344</v>
      </c>
      <c r="C127" s="25" t="s">
        <v>4192</v>
      </c>
      <c r="D127" s="30" t="s">
        <v>4333</v>
      </c>
      <c r="E127" s="25" t="s">
        <v>4343</v>
      </c>
    </row>
    <row r="128" spans="1:5">
      <c r="A128" s="26" t="str">
        <f t="shared" si="1"/>
        <v>北海道礼文郡礼文町</v>
      </c>
      <c r="B128" s="29" t="s">
        <v>4342</v>
      </c>
      <c r="C128" s="25" t="s">
        <v>4192</v>
      </c>
      <c r="D128" s="30" t="s">
        <v>4341</v>
      </c>
      <c r="E128" s="25" t="s">
        <v>4340</v>
      </c>
    </row>
    <row r="129" spans="1:5">
      <c r="A129" s="26" t="str">
        <f t="shared" si="1"/>
        <v>北海道利尻郡利尻町</v>
      </c>
      <c r="B129" s="29" t="s">
        <v>4339</v>
      </c>
      <c r="C129" s="25" t="s">
        <v>4192</v>
      </c>
      <c r="D129" s="30" t="s">
        <v>4336</v>
      </c>
      <c r="E129" s="25" t="s">
        <v>4338</v>
      </c>
    </row>
    <row r="130" spans="1:5">
      <c r="A130" s="26" t="str">
        <f t="shared" ref="A130:A193" si="2">C130&amp;D130&amp;E130</f>
        <v>北海道利尻郡利尻富士町</v>
      </c>
      <c r="B130" s="29" t="s">
        <v>4337</v>
      </c>
      <c r="C130" s="25" t="s">
        <v>4192</v>
      </c>
      <c r="D130" s="30" t="s">
        <v>4336</v>
      </c>
      <c r="E130" s="25" t="s">
        <v>4335</v>
      </c>
    </row>
    <row r="131" spans="1:5">
      <c r="A131" s="26" t="str">
        <f t="shared" si="2"/>
        <v>北海道天塩郡幌延町</v>
      </c>
      <c r="B131" s="29" t="s">
        <v>4334</v>
      </c>
      <c r="C131" s="25" t="s">
        <v>4192</v>
      </c>
      <c r="D131" s="30" t="s">
        <v>4333</v>
      </c>
      <c r="E131" s="25" t="s">
        <v>4332</v>
      </c>
    </row>
    <row r="132" spans="1:5">
      <c r="A132" s="26" t="str">
        <f t="shared" si="2"/>
        <v>北海道網走郡美幌町</v>
      </c>
      <c r="B132" s="29" t="s">
        <v>4331</v>
      </c>
      <c r="C132" s="25" t="s">
        <v>4192</v>
      </c>
      <c r="D132" s="30" t="s">
        <v>4299</v>
      </c>
      <c r="E132" s="25" t="s">
        <v>4330</v>
      </c>
    </row>
    <row r="133" spans="1:5">
      <c r="A133" s="26" t="str">
        <f t="shared" si="2"/>
        <v>北海道網走郡津別町</v>
      </c>
      <c r="B133" s="29" t="s">
        <v>4329</v>
      </c>
      <c r="C133" s="25" t="s">
        <v>4192</v>
      </c>
      <c r="D133" s="30" t="s">
        <v>4299</v>
      </c>
      <c r="E133" s="25" t="s">
        <v>4328</v>
      </c>
    </row>
    <row r="134" spans="1:5">
      <c r="A134" s="26" t="str">
        <f t="shared" si="2"/>
        <v>北海道斜里郡斜里町</v>
      </c>
      <c r="B134" s="29" t="s">
        <v>4327</v>
      </c>
      <c r="C134" s="25" t="s">
        <v>4192</v>
      </c>
      <c r="D134" s="30" t="s">
        <v>4322</v>
      </c>
      <c r="E134" s="25" t="s">
        <v>4326</v>
      </c>
    </row>
    <row r="135" spans="1:5">
      <c r="A135" s="26" t="str">
        <f t="shared" si="2"/>
        <v>北海道斜里郡清里町</v>
      </c>
      <c r="B135" s="29" t="s">
        <v>4325</v>
      </c>
      <c r="C135" s="25" t="s">
        <v>4192</v>
      </c>
      <c r="D135" s="30" t="s">
        <v>4322</v>
      </c>
      <c r="E135" s="25" t="s">
        <v>4324</v>
      </c>
    </row>
    <row r="136" spans="1:5">
      <c r="A136" s="26" t="str">
        <f t="shared" si="2"/>
        <v>北海道斜里郡小清水町</v>
      </c>
      <c r="B136" s="29" t="s">
        <v>4323</v>
      </c>
      <c r="C136" s="25" t="s">
        <v>4192</v>
      </c>
      <c r="D136" s="30" t="s">
        <v>4322</v>
      </c>
      <c r="E136" s="25" t="s">
        <v>4321</v>
      </c>
    </row>
    <row r="137" spans="1:5">
      <c r="A137" s="26" t="str">
        <f t="shared" si="2"/>
        <v>北海道常呂郡訓子府町</v>
      </c>
      <c r="B137" s="29" t="s">
        <v>4320</v>
      </c>
      <c r="C137" s="25" t="s">
        <v>4192</v>
      </c>
      <c r="D137" s="30" t="s">
        <v>4315</v>
      </c>
      <c r="E137" s="25" t="s">
        <v>4319</v>
      </c>
    </row>
    <row r="138" spans="1:5">
      <c r="A138" s="26" t="str">
        <f t="shared" si="2"/>
        <v>北海道常呂郡置戸町</v>
      </c>
      <c r="B138" s="29" t="s">
        <v>4318</v>
      </c>
      <c r="C138" s="25" t="s">
        <v>4192</v>
      </c>
      <c r="D138" s="30" t="s">
        <v>4315</v>
      </c>
      <c r="E138" s="25" t="s">
        <v>4317</v>
      </c>
    </row>
    <row r="139" spans="1:5">
      <c r="A139" s="26" t="str">
        <f t="shared" si="2"/>
        <v>北海道常呂郡佐呂間町</v>
      </c>
      <c r="B139" s="29" t="s">
        <v>4316</v>
      </c>
      <c r="C139" s="25" t="s">
        <v>4192</v>
      </c>
      <c r="D139" s="30" t="s">
        <v>4315</v>
      </c>
      <c r="E139" s="25" t="s">
        <v>4314</v>
      </c>
    </row>
    <row r="140" spans="1:5">
      <c r="A140" s="26" t="str">
        <f t="shared" si="2"/>
        <v>北海道紋別郡遠軽町</v>
      </c>
      <c r="B140" s="29" t="s">
        <v>4313</v>
      </c>
      <c r="C140" s="25" t="s">
        <v>4192</v>
      </c>
      <c r="D140" s="30" t="s">
        <v>4302</v>
      </c>
      <c r="E140" s="25" t="s">
        <v>4312</v>
      </c>
    </row>
    <row r="141" spans="1:5">
      <c r="A141" s="26" t="str">
        <f t="shared" si="2"/>
        <v>北海道紋別郡湧別町</v>
      </c>
      <c r="B141" s="29" t="s">
        <v>4311</v>
      </c>
      <c r="C141" s="25" t="s">
        <v>4192</v>
      </c>
      <c r="D141" s="30" t="s">
        <v>4302</v>
      </c>
      <c r="E141" s="25" t="s">
        <v>4310</v>
      </c>
    </row>
    <row r="142" spans="1:5">
      <c r="A142" s="26" t="str">
        <f t="shared" si="2"/>
        <v>北海道紋別郡滝上町</v>
      </c>
      <c r="B142" s="29" t="s">
        <v>4309</v>
      </c>
      <c r="C142" s="25" t="s">
        <v>4192</v>
      </c>
      <c r="D142" s="30" t="s">
        <v>4302</v>
      </c>
      <c r="E142" s="25" t="s">
        <v>4308</v>
      </c>
    </row>
    <row r="143" spans="1:5">
      <c r="A143" s="26" t="str">
        <f t="shared" si="2"/>
        <v>北海道紋別郡興部町</v>
      </c>
      <c r="B143" s="29" t="s">
        <v>4307</v>
      </c>
      <c r="C143" s="25" t="s">
        <v>4192</v>
      </c>
      <c r="D143" s="30" t="s">
        <v>4302</v>
      </c>
      <c r="E143" s="25" t="s">
        <v>4306</v>
      </c>
    </row>
    <row r="144" spans="1:5">
      <c r="A144" s="26" t="str">
        <f t="shared" si="2"/>
        <v>北海道紋別郡西興部村</v>
      </c>
      <c r="B144" s="29" t="s">
        <v>4305</v>
      </c>
      <c r="C144" s="25" t="s">
        <v>4192</v>
      </c>
      <c r="D144" s="30" t="s">
        <v>4302</v>
      </c>
      <c r="E144" s="25" t="s">
        <v>4304</v>
      </c>
    </row>
    <row r="145" spans="1:5">
      <c r="A145" s="26" t="str">
        <f t="shared" si="2"/>
        <v>北海道紋別郡雄武町</v>
      </c>
      <c r="B145" s="29" t="s">
        <v>4303</v>
      </c>
      <c r="C145" s="25" t="s">
        <v>4192</v>
      </c>
      <c r="D145" s="30" t="s">
        <v>4302</v>
      </c>
      <c r="E145" s="25" t="s">
        <v>4301</v>
      </c>
    </row>
    <row r="146" spans="1:5">
      <c r="A146" s="26" t="str">
        <f t="shared" si="2"/>
        <v>北海道網走郡大空町</v>
      </c>
      <c r="B146" s="29" t="s">
        <v>4300</v>
      </c>
      <c r="C146" s="25" t="s">
        <v>4192</v>
      </c>
      <c r="D146" s="30" t="s">
        <v>4299</v>
      </c>
      <c r="E146" s="25" t="s">
        <v>4298</v>
      </c>
    </row>
    <row r="147" spans="1:5">
      <c r="A147" s="26" t="str">
        <f t="shared" si="2"/>
        <v>北海道虻田郡豊浦町</v>
      </c>
      <c r="B147" s="29" t="s">
        <v>4297</v>
      </c>
      <c r="C147" s="25" t="s">
        <v>4192</v>
      </c>
      <c r="D147" s="30" t="s">
        <v>4286</v>
      </c>
      <c r="E147" s="25" t="s">
        <v>4296</v>
      </c>
    </row>
    <row r="148" spans="1:5">
      <c r="A148" s="26" t="str">
        <f t="shared" si="2"/>
        <v>北海道有珠郡壮瞥町</v>
      </c>
      <c r="B148" s="29" t="s">
        <v>4295</v>
      </c>
      <c r="C148" s="25" t="s">
        <v>4192</v>
      </c>
      <c r="D148" s="30" t="s">
        <v>4294</v>
      </c>
      <c r="E148" s="25" t="s">
        <v>4293</v>
      </c>
    </row>
    <row r="149" spans="1:5">
      <c r="A149" s="26" t="str">
        <f t="shared" si="2"/>
        <v>北海道白老郡白老町</v>
      </c>
      <c r="B149" s="29" t="s">
        <v>4292</v>
      </c>
      <c r="C149" s="25" t="s">
        <v>4192</v>
      </c>
      <c r="D149" s="30" t="s">
        <v>4291</v>
      </c>
      <c r="E149" s="25" t="s">
        <v>4290</v>
      </c>
    </row>
    <row r="150" spans="1:5">
      <c r="A150" s="26" t="str">
        <f t="shared" si="2"/>
        <v>北海道勇払郡厚真町</v>
      </c>
      <c r="B150" s="29" t="s">
        <v>4289</v>
      </c>
      <c r="C150" s="25" t="s">
        <v>4192</v>
      </c>
      <c r="D150" s="30" t="s">
        <v>4281</v>
      </c>
      <c r="E150" s="25" t="s">
        <v>4288</v>
      </c>
    </row>
    <row r="151" spans="1:5">
      <c r="A151" s="26" t="str">
        <f t="shared" si="2"/>
        <v>北海道虻田郡洞爺湖町</v>
      </c>
      <c r="B151" s="29" t="s">
        <v>4287</v>
      </c>
      <c r="C151" s="25" t="s">
        <v>4192</v>
      </c>
      <c r="D151" s="30" t="s">
        <v>4286</v>
      </c>
      <c r="E151" s="25" t="s">
        <v>4285</v>
      </c>
    </row>
    <row r="152" spans="1:5">
      <c r="A152" s="26" t="str">
        <f t="shared" si="2"/>
        <v>北海道勇払郡安平町</v>
      </c>
      <c r="B152" s="29" t="s">
        <v>4284</v>
      </c>
      <c r="C152" s="25" t="s">
        <v>4192</v>
      </c>
      <c r="D152" s="30" t="s">
        <v>4281</v>
      </c>
      <c r="E152" s="25" t="s">
        <v>4283</v>
      </c>
    </row>
    <row r="153" spans="1:5">
      <c r="A153" s="26" t="str">
        <f t="shared" si="2"/>
        <v>北海道勇払郡むかわ町</v>
      </c>
      <c r="B153" s="29" t="s">
        <v>4282</v>
      </c>
      <c r="C153" s="25" t="s">
        <v>4192</v>
      </c>
      <c r="D153" s="30" t="s">
        <v>4281</v>
      </c>
      <c r="E153" s="25" t="s">
        <v>4280</v>
      </c>
    </row>
    <row r="154" spans="1:5">
      <c r="A154" s="26" t="str">
        <f t="shared" si="2"/>
        <v>北海道沙流郡日高町</v>
      </c>
      <c r="B154" s="29" t="s">
        <v>4279</v>
      </c>
      <c r="C154" s="25" t="s">
        <v>4192</v>
      </c>
      <c r="D154" s="30" t="s">
        <v>4277</v>
      </c>
      <c r="E154" s="25" t="s">
        <v>1639</v>
      </c>
    </row>
    <row r="155" spans="1:5">
      <c r="A155" s="26" t="str">
        <f t="shared" si="2"/>
        <v>北海道沙流郡平取町</v>
      </c>
      <c r="B155" s="29" t="s">
        <v>4278</v>
      </c>
      <c r="C155" s="25" t="s">
        <v>4192</v>
      </c>
      <c r="D155" s="30" t="s">
        <v>4277</v>
      </c>
      <c r="E155" s="25" t="s">
        <v>4276</v>
      </c>
    </row>
    <row r="156" spans="1:5">
      <c r="A156" s="26" t="str">
        <f t="shared" si="2"/>
        <v>北海道新冠郡新冠町</v>
      </c>
      <c r="B156" s="29" t="s">
        <v>4275</v>
      </c>
      <c r="C156" s="25" t="s">
        <v>4192</v>
      </c>
      <c r="D156" s="30" t="s">
        <v>4274</v>
      </c>
      <c r="E156" s="25" t="s">
        <v>4273</v>
      </c>
    </row>
    <row r="157" spans="1:5">
      <c r="A157" s="26" t="str">
        <f t="shared" si="2"/>
        <v>北海道浦河郡浦河町</v>
      </c>
      <c r="B157" s="29" t="s">
        <v>4272</v>
      </c>
      <c r="C157" s="25" t="s">
        <v>4192</v>
      </c>
      <c r="D157" s="30" t="s">
        <v>4271</v>
      </c>
      <c r="E157" s="25" t="s">
        <v>4270</v>
      </c>
    </row>
    <row r="158" spans="1:5">
      <c r="A158" s="26" t="str">
        <f t="shared" si="2"/>
        <v>北海道様似郡様似町</v>
      </c>
      <c r="B158" s="29" t="s">
        <v>4269</v>
      </c>
      <c r="C158" s="25" t="s">
        <v>4192</v>
      </c>
      <c r="D158" s="30" t="s">
        <v>4268</v>
      </c>
      <c r="E158" s="25" t="s">
        <v>4267</v>
      </c>
    </row>
    <row r="159" spans="1:5">
      <c r="A159" s="26" t="str">
        <f t="shared" si="2"/>
        <v>北海道幌泉郡えりも町</v>
      </c>
      <c r="B159" s="29" t="s">
        <v>4266</v>
      </c>
      <c r="C159" s="25" t="s">
        <v>4192</v>
      </c>
      <c r="D159" s="30" t="s">
        <v>4265</v>
      </c>
      <c r="E159" s="25" t="s">
        <v>4264</v>
      </c>
    </row>
    <row r="160" spans="1:5">
      <c r="A160" s="26" t="str">
        <f t="shared" si="2"/>
        <v>北海道日高郡新ひだか町</v>
      </c>
      <c r="B160" s="29" t="s">
        <v>4263</v>
      </c>
      <c r="C160" s="25" t="s">
        <v>4192</v>
      </c>
      <c r="D160" s="30" t="s">
        <v>1631</v>
      </c>
      <c r="E160" s="25" t="s">
        <v>4262</v>
      </c>
    </row>
    <row r="161" spans="1:5">
      <c r="A161" s="26" t="str">
        <f t="shared" si="2"/>
        <v>北海道河東郡音更町</v>
      </c>
      <c r="B161" s="29" t="s">
        <v>4261</v>
      </c>
      <c r="C161" s="25" t="s">
        <v>4192</v>
      </c>
      <c r="D161" s="30" t="s">
        <v>4254</v>
      </c>
      <c r="E161" s="25" t="s">
        <v>4260</v>
      </c>
    </row>
    <row r="162" spans="1:5">
      <c r="A162" s="26" t="str">
        <f t="shared" si="2"/>
        <v>北海道河東郡士幌町</v>
      </c>
      <c r="B162" s="29" t="s">
        <v>4259</v>
      </c>
      <c r="C162" s="25" t="s">
        <v>4192</v>
      </c>
      <c r="D162" s="30" t="s">
        <v>4254</v>
      </c>
      <c r="E162" s="25" t="s">
        <v>4258</v>
      </c>
    </row>
    <row r="163" spans="1:5">
      <c r="A163" s="26" t="str">
        <f t="shared" si="2"/>
        <v>北海道河東郡上士幌町</v>
      </c>
      <c r="B163" s="29" t="s">
        <v>4257</v>
      </c>
      <c r="C163" s="25" t="s">
        <v>4192</v>
      </c>
      <c r="D163" s="30" t="s">
        <v>4254</v>
      </c>
      <c r="E163" s="25" t="s">
        <v>4256</v>
      </c>
    </row>
    <row r="164" spans="1:5">
      <c r="A164" s="26" t="str">
        <f t="shared" si="2"/>
        <v>北海道河東郡鹿追町</v>
      </c>
      <c r="B164" s="29" t="s">
        <v>4255</v>
      </c>
      <c r="C164" s="25" t="s">
        <v>4192</v>
      </c>
      <c r="D164" s="30" t="s">
        <v>4254</v>
      </c>
      <c r="E164" s="25" t="s">
        <v>4253</v>
      </c>
    </row>
    <row r="165" spans="1:5">
      <c r="A165" s="26" t="str">
        <f t="shared" si="2"/>
        <v>北海道上川郡新得町</v>
      </c>
      <c r="B165" s="29" t="s">
        <v>4252</v>
      </c>
      <c r="C165" s="25" t="s">
        <v>4192</v>
      </c>
      <c r="D165" s="30" t="s">
        <v>4249</v>
      </c>
      <c r="E165" s="25" t="s">
        <v>4251</v>
      </c>
    </row>
    <row r="166" spans="1:5">
      <c r="A166" s="26" t="str">
        <f t="shared" si="2"/>
        <v>北海道上川郡清水町</v>
      </c>
      <c r="B166" s="29" t="s">
        <v>4250</v>
      </c>
      <c r="C166" s="25" t="s">
        <v>4192</v>
      </c>
      <c r="D166" s="30" t="s">
        <v>4249</v>
      </c>
      <c r="E166" s="25" t="s">
        <v>2348</v>
      </c>
    </row>
    <row r="167" spans="1:5">
      <c r="A167" s="26" t="str">
        <f t="shared" si="2"/>
        <v>北海道河西郡芽室町</v>
      </c>
      <c r="B167" s="29" t="s">
        <v>4248</v>
      </c>
      <c r="C167" s="25" t="s">
        <v>4192</v>
      </c>
      <c r="D167" s="30" t="s">
        <v>4243</v>
      </c>
      <c r="E167" s="25" t="s">
        <v>4247</v>
      </c>
    </row>
    <row r="168" spans="1:5">
      <c r="A168" s="26" t="str">
        <f t="shared" si="2"/>
        <v>北海道河西郡中札内村</v>
      </c>
      <c r="B168" s="29" t="s">
        <v>4246</v>
      </c>
      <c r="C168" s="25" t="s">
        <v>4192</v>
      </c>
      <c r="D168" s="30" t="s">
        <v>4243</v>
      </c>
      <c r="E168" s="25" t="s">
        <v>4245</v>
      </c>
    </row>
    <row r="169" spans="1:5">
      <c r="A169" s="26" t="str">
        <f t="shared" si="2"/>
        <v>北海道河西郡更別村</v>
      </c>
      <c r="B169" s="29" t="s">
        <v>4244</v>
      </c>
      <c r="C169" s="25" t="s">
        <v>4192</v>
      </c>
      <c r="D169" s="30" t="s">
        <v>4243</v>
      </c>
      <c r="E169" s="25" t="s">
        <v>4242</v>
      </c>
    </row>
    <row r="170" spans="1:5">
      <c r="A170" s="26" t="str">
        <f t="shared" si="2"/>
        <v>北海道広尾郡大樹町</v>
      </c>
      <c r="B170" s="29" t="s">
        <v>4241</v>
      </c>
      <c r="C170" s="25" t="s">
        <v>4192</v>
      </c>
      <c r="D170" s="30" t="s">
        <v>4238</v>
      </c>
      <c r="E170" s="25" t="s">
        <v>4240</v>
      </c>
    </row>
    <row r="171" spans="1:5">
      <c r="A171" s="26" t="str">
        <f t="shared" si="2"/>
        <v>北海道広尾郡広尾町</v>
      </c>
      <c r="B171" s="29" t="s">
        <v>4239</v>
      </c>
      <c r="C171" s="25" t="s">
        <v>4192</v>
      </c>
      <c r="D171" s="30" t="s">
        <v>4238</v>
      </c>
      <c r="E171" s="25" t="s">
        <v>4237</v>
      </c>
    </row>
    <row r="172" spans="1:5">
      <c r="A172" s="26" t="str">
        <f t="shared" si="2"/>
        <v>北海道中川郡幕別町</v>
      </c>
      <c r="B172" s="29" t="s">
        <v>4236</v>
      </c>
      <c r="C172" s="25" t="s">
        <v>4192</v>
      </c>
      <c r="D172" s="30" t="s">
        <v>4230</v>
      </c>
      <c r="E172" s="25" t="s">
        <v>4235</v>
      </c>
    </row>
    <row r="173" spans="1:5">
      <c r="A173" s="26" t="str">
        <f t="shared" si="2"/>
        <v>北海道中川郡池田町</v>
      </c>
      <c r="B173" s="29" t="s">
        <v>4234</v>
      </c>
      <c r="C173" s="25" t="s">
        <v>4192</v>
      </c>
      <c r="D173" s="30" t="s">
        <v>4230</v>
      </c>
      <c r="E173" s="25" t="s">
        <v>2448</v>
      </c>
    </row>
    <row r="174" spans="1:5">
      <c r="A174" s="26" t="str">
        <f t="shared" si="2"/>
        <v>北海道中川郡豊頃町</v>
      </c>
      <c r="B174" s="29" t="s">
        <v>4233</v>
      </c>
      <c r="C174" s="25" t="s">
        <v>4192</v>
      </c>
      <c r="D174" s="30" t="s">
        <v>4230</v>
      </c>
      <c r="E174" s="25" t="s">
        <v>4232</v>
      </c>
    </row>
    <row r="175" spans="1:5">
      <c r="A175" s="26" t="str">
        <f t="shared" si="2"/>
        <v>北海道中川郡本別町</v>
      </c>
      <c r="B175" s="29" t="s">
        <v>4231</v>
      </c>
      <c r="C175" s="25" t="s">
        <v>4192</v>
      </c>
      <c r="D175" s="30" t="s">
        <v>4230</v>
      </c>
      <c r="E175" s="25" t="s">
        <v>4229</v>
      </c>
    </row>
    <row r="176" spans="1:5">
      <c r="A176" s="26" t="str">
        <f t="shared" si="2"/>
        <v>北海道足寄郡足寄町</v>
      </c>
      <c r="B176" s="29" t="s">
        <v>4228</v>
      </c>
      <c r="C176" s="25" t="s">
        <v>4192</v>
      </c>
      <c r="D176" s="30" t="s">
        <v>4225</v>
      </c>
      <c r="E176" s="25" t="s">
        <v>4227</v>
      </c>
    </row>
    <row r="177" spans="1:5">
      <c r="A177" s="26" t="str">
        <f t="shared" si="2"/>
        <v>北海道足寄郡陸別町</v>
      </c>
      <c r="B177" s="29" t="s">
        <v>4226</v>
      </c>
      <c r="C177" s="25" t="s">
        <v>4192</v>
      </c>
      <c r="D177" s="30" t="s">
        <v>4225</v>
      </c>
      <c r="E177" s="25" t="s">
        <v>4224</v>
      </c>
    </row>
    <row r="178" spans="1:5">
      <c r="A178" s="26" t="str">
        <f t="shared" si="2"/>
        <v>北海道十勝郡浦幌町</v>
      </c>
      <c r="B178" s="29" t="s">
        <v>4223</v>
      </c>
      <c r="C178" s="25" t="s">
        <v>4192</v>
      </c>
      <c r="D178" s="30" t="s">
        <v>4222</v>
      </c>
      <c r="E178" s="25" t="s">
        <v>4221</v>
      </c>
    </row>
    <row r="179" spans="1:5">
      <c r="A179" s="26" t="str">
        <f t="shared" si="2"/>
        <v>北海道釧路郡釧路町</v>
      </c>
      <c r="B179" s="29" t="s">
        <v>4220</v>
      </c>
      <c r="C179" s="25" t="s">
        <v>4192</v>
      </c>
      <c r="D179" s="30" t="s">
        <v>4219</v>
      </c>
      <c r="E179" s="25" t="s">
        <v>4218</v>
      </c>
    </row>
    <row r="180" spans="1:5">
      <c r="A180" s="26" t="str">
        <f t="shared" si="2"/>
        <v>北海道厚岸郡厚岸町</v>
      </c>
      <c r="B180" s="29" t="s">
        <v>4217</v>
      </c>
      <c r="C180" s="25" t="s">
        <v>4192</v>
      </c>
      <c r="D180" s="30" t="s">
        <v>4214</v>
      </c>
      <c r="E180" s="25" t="s">
        <v>4216</v>
      </c>
    </row>
    <row r="181" spans="1:5">
      <c r="A181" s="26" t="str">
        <f t="shared" si="2"/>
        <v>北海道厚岸郡浜中町</v>
      </c>
      <c r="B181" s="29" t="s">
        <v>4215</v>
      </c>
      <c r="C181" s="25" t="s">
        <v>4192</v>
      </c>
      <c r="D181" s="30" t="s">
        <v>4214</v>
      </c>
      <c r="E181" s="25" t="s">
        <v>4213</v>
      </c>
    </row>
    <row r="182" spans="1:5">
      <c r="A182" s="26" t="str">
        <f t="shared" si="2"/>
        <v>北海道川上郡標茶町</v>
      </c>
      <c r="B182" s="29" t="s">
        <v>4212</v>
      </c>
      <c r="C182" s="25" t="s">
        <v>4192</v>
      </c>
      <c r="D182" s="30" t="s">
        <v>4209</v>
      </c>
      <c r="E182" s="25" t="s">
        <v>4211</v>
      </c>
    </row>
    <row r="183" spans="1:5">
      <c r="A183" s="26" t="str">
        <f t="shared" si="2"/>
        <v>北海道川上郡弟子屈町</v>
      </c>
      <c r="B183" s="29" t="s">
        <v>4210</v>
      </c>
      <c r="C183" s="25" t="s">
        <v>4192</v>
      </c>
      <c r="D183" s="30" t="s">
        <v>4209</v>
      </c>
      <c r="E183" s="25" t="s">
        <v>4208</v>
      </c>
    </row>
    <row r="184" spans="1:5">
      <c r="A184" s="26" t="str">
        <f t="shared" si="2"/>
        <v>北海道阿寒郡鶴居村</v>
      </c>
      <c r="B184" s="29" t="s">
        <v>4207</v>
      </c>
      <c r="C184" s="25" t="s">
        <v>4192</v>
      </c>
      <c r="D184" s="30" t="s">
        <v>4206</v>
      </c>
      <c r="E184" s="25" t="s">
        <v>4205</v>
      </c>
    </row>
    <row r="185" spans="1:5">
      <c r="A185" s="26" t="str">
        <f t="shared" si="2"/>
        <v>北海道白糠郡白糠町</v>
      </c>
      <c r="B185" s="29" t="s">
        <v>4204</v>
      </c>
      <c r="C185" s="25" t="s">
        <v>4192</v>
      </c>
      <c r="D185" s="30" t="s">
        <v>4203</v>
      </c>
      <c r="E185" s="25" t="s">
        <v>4202</v>
      </c>
    </row>
    <row r="186" spans="1:5">
      <c r="A186" s="26" t="str">
        <f t="shared" si="2"/>
        <v>北海道野付郡別海町</v>
      </c>
      <c r="B186" s="29" t="s">
        <v>4201</v>
      </c>
      <c r="C186" s="25" t="s">
        <v>4192</v>
      </c>
      <c r="D186" s="30" t="s">
        <v>4200</v>
      </c>
      <c r="E186" s="25" t="s">
        <v>4199</v>
      </c>
    </row>
    <row r="187" spans="1:5">
      <c r="A187" s="26" t="str">
        <f t="shared" si="2"/>
        <v>北海道標津郡中標津町</v>
      </c>
      <c r="B187" s="29" t="s">
        <v>4198</v>
      </c>
      <c r="C187" s="25" t="s">
        <v>4192</v>
      </c>
      <c r="D187" s="30" t="s">
        <v>4195</v>
      </c>
      <c r="E187" s="25" t="s">
        <v>4197</v>
      </c>
    </row>
    <row r="188" spans="1:5">
      <c r="A188" s="26" t="str">
        <f t="shared" si="2"/>
        <v>北海道標津郡標津町</v>
      </c>
      <c r="B188" s="29" t="s">
        <v>4196</v>
      </c>
      <c r="C188" s="25" t="s">
        <v>4192</v>
      </c>
      <c r="D188" s="30" t="s">
        <v>4195</v>
      </c>
      <c r="E188" s="25" t="s">
        <v>4194</v>
      </c>
    </row>
    <row r="189" spans="1:5">
      <c r="A189" s="26" t="str">
        <f t="shared" si="2"/>
        <v>北海道目梨郡羅臼町</v>
      </c>
      <c r="B189" s="29" t="s">
        <v>4193</v>
      </c>
      <c r="C189" s="25" t="s">
        <v>4192</v>
      </c>
      <c r="D189" s="30" t="s">
        <v>4191</v>
      </c>
      <c r="E189" s="25" t="s">
        <v>4190</v>
      </c>
    </row>
    <row r="190" spans="1:5">
      <c r="A190" s="26" t="str">
        <f t="shared" si="2"/>
        <v>青森県青森市</v>
      </c>
      <c r="B190" s="29" t="s">
        <v>4189</v>
      </c>
      <c r="C190" s="25" t="s">
        <v>4104</v>
      </c>
      <c r="D190" s="30" t="s">
        <v>4188</v>
      </c>
      <c r="E190" s="25"/>
    </row>
    <row r="191" spans="1:5">
      <c r="A191" s="26" t="str">
        <f t="shared" si="2"/>
        <v>青森県弘前市</v>
      </c>
      <c r="B191" s="29" t="s">
        <v>4187</v>
      </c>
      <c r="C191" s="25" t="s">
        <v>4104</v>
      </c>
      <c r="D191" s="30" t="s">
        <v>4186</v>
      </c>
      <c r="E191" s="25"/>
    </row>
    <row r="192" spans="1:5">
      <c r="A192" s="26" t="str">
        <f t="shared" si="2"/>
        <v>青森県八戸市</v>
      </c>
      <c r="B192" s="29" t="s">
        <v>4185</v>
      </c>
      <c r="C192" s="25" t="s">
        <v>4104</v>
      </c>
      <c r="D192" s="30" t="s">
        <v>4184</v>
      </c>
      <c r="E192" s="25"/>
    </row>
    <row r="193" spans="1:5">
      <c r="A193" s="26" t="str">
        <f t="shared" si="2"/>
        <v>青森県黒石市</v>
      </c>
      <c r="B193" s="29" t="s">
        <v>4183</v>
      </c>
      <c r="C193" s="25" t="s">
        <v>4104</v>
      </c>
      <c r="D193" s="30" t="s">
        <v>4182</v>
      </c>
      <c r="E193" s="25"/>
    </row>
    <row r="194" spans="1:5">
      <c r="A194" s="26" t="str">
        <f t="shared" ref="A194:A257" si="3">C194&amp;D194&amp;E194</f>
        <v>青森県五所川原市</v>
      </c>
      <c r="B194" s="29" t="s">
        <v>4181</v>
      </c>
      <c r="C194" s="25" t="s">
        <v>4104</v>
      </c>
      <c r="D194" s="30" t="s">
        <v>4180</v>
      </c>
      <c r="E194" s="25"/>
    </row>
    <row r="195" spans="1:5">
      <c r="A195" s="26" t="str">
        <f t="shared" si="3"/>
        <v>青森県十和田市</v>
      </c>
      <c r="B195" s="29" t="s">
        <v>4179</v>
      </c>
      <c r="C195" s="25" t="s">
        <v>4104</v>
      </c>
      <c r="D195" s="30" t="s">
        <v>4178</v>
      </c>
      <c r="E195" s="25"/>
    </row>
    <row r="196" spans="1:5">
      <c r="A196" s="26" t="str">
        <f t="shared" si="3"/>
        <v>青森県三沢市</v>
      </c>
      <c r="B196" s="29" t="s">
        <v>4177</v>
      </c>
      <c r="C196" s="25" t="s">
        <v>4104</v>
      </c>
      <c r="D196" s="30" t="s">
        <v>4176</v>
      </c>
      <c r="E196" s="25"/>
    </row>
    <row r="197" spans="1:5">
      <c r="A197" s="26" t="str">
        <f t="shared" si="3"/>
        <v>青森県むつ市</v>
      </c>
      <c r="B197" s="29" t="s">
        <v>4175</v>
      </c>
      <c r="C197" s="25" t="s">
        <v>4104</v>
      </c>
      <c r="D197" s="30" t="s">
        <v>4174</v>
      </c>
      <c r="E197" s="25"/>
    </row>
    <row r="198" spans="1:5">
      <c r="A198" s="26" t="str">
        <f t="shared" si="3"/>
        <v>青森県つがる市</v>
      </c>
      <c r="B198" s="29" t="s">
        <v>4173</v>
      </c>
      <c r="C198" s="25" t="s">
        <v>4104</v>
      </c>
      <c r="D198" s="30" t="s">
        <v>4172</v>
      </c>
      <c r="E198" s="25"/>
    </row>
    <row r="199" spans="1:5">
      <c r="A199" s="26" t="str">
        <f t="shared" si="3"/>
        <v>青森県平川市</v>
      </c>
      <c r="B199" s="29" t="s">
        <v>4171</v>
      </c>
      <c r="C199" s="25" t="s">
        <v>4104</v>
      </c>
      <c r="D199" s="30" t="s">
        <v>4170</v>
      </c>
      <c r="E199" s="25"/>
    </row>
    <row r="200" spans="1:5">
      <c r="A200" s="26" t="str">
        <f t="shared" si="3"/>
        <v>青森県東津軽郡平内町</v>
      </c>
      <c r="B200" s="29" t="s">
        <v>4169</v>
      </c>
      <c r="C200" s="25" t="s">
        <v>4104</v>
      </c>
      <c r="D200" s="30" t="s">
        <v>4162</v>
      </c>
      <c r="E200" s="25" t="s">
        <v>4168</v>
      </c>
    </row>
    <row r="201" spans="1:5">
      <c r="A201" s="26" t="str">
        <f t="shared" si="3"/>
        <v>青森県東津軽郡今別町</v>
      </c>
      <c r="B201" s="29" t="s">
        <v>4167</v>
      </c>
      <c r="C201" s="25" t="s">
        <v>4104</v>
      </c>
      <c r="D201" s="30" t="s">
        <v>4162</v>
      </c>
      <c r="E201" s="25" t="s">
        <v>4166</v>
      </c>
    </row>
    <row r="202" spans="1:5">
      <c r="A202" s="26" t="str">
        <f t="shared" si="3"/>
        <v>青森県東津軽郡蓬田村</v>
      </c>
      <c r="B202" s="29" t="s">
        <v>4165</v>
      </c>
      <c r="C202" s="25" t="s">
        <v>4104</v>
      </c>
      <c r="D202" s="30" t="s">
        <v>4162</v>
      </c>
      <c r="E202" s="25" t="s">
        <v>4164</v>
      </c>
    </row>
    <row r="203" spans="1:5">
      <c r="A203" s="26" t="str">
        <f t="shared" si="3"/>
        <v>青森県東津軽郡外ヶ浜町</v>
      </c>
      <c r="B203" s="29" t="s">
        <v>4163</v>
      </c>
      <c r="C203" s="25" t="s">
        <v>4104</v>
      </c>
      <c r="D203" s="30" t="s">
        <v>4162</v>
      </c>
      <c r="E203" s="25" t="s">
        <v>4161</v>
      </c>
    </row>
    <row r="204" spans="1:5">
      <c r="A204" s="26" t="str">
        <f t="shared" si="3"/>
        <v>青森県西津軽郡鰺ヶ沢町</v>
      </c>
      <c r="B204" s="29" t="s">
        <v>4160</v>
      </c>
      <c r="C204" s="25" t="s">
        <v>4104</v>
      </c>
      <c r="D204" s="30" t="s">
        <v>4157</v>
      </c>
      <c r="E204" s="25" t="s">
        <v>4159</v>
      </c>
    </row>
    <row r="205" spans="1:5">
      <c r="A205" s="26" t="str">
        <f t="shared" si="3"/>
        <v>青森県西津軽郡深浦町</v>
      </c>
      <c r="B205" s="29" t="s">
        <v>4158</v>
      </c>
      <c r="C205" s="25" t="s">
        <v>4104</v>
      </c>
      <c r="D205" s="30" t="s">
        <v>4157</v>
      </c>
      <c r="E205" s="25" t="s">
        <v>4156</v>
      </c>
    </row>
    <row r="206" spans="1:5">
      <c r="A206" s="26" t="str">
        <f t="shared" si="3"/>
        <v>青森県中津軽郡西目屋村</v>
      </c>
      <c r="B206" s="29" t="s">
        <v>4155</v>
      </c>
      <c r="C206" s="25" t="s">
        <v>4104</v>
      </c>
      <c r="D206" s="30" t="s">
        <v>4154</v>
      </c>
      <c r="E206" s="25" t="s">
        <v>4153</v>
      </c>
    </row>
    <row r="207" spans="1:5">
      <c r="A207" s="26" t="str">
        <f t="shared" si="3"/>
        <v>青森県南津軽郡藤崎町</v>
      </c>
      <c r="B207" s="29" t="s">
        <v>4152</v>
      </c>
      <c r="C207" s="25" t="s">
        <v>4104</v>
      </c>
      <c r="D207" s="30" t="s">
        <v>4147</v>
      </c>
      <c r="E207" s="25" t="s">
        <v>4151</v>
      </c>
    </row>
    <row r="208" spans="1:5">
      <c r="A208" s="26" t="str">
        <f t="shared" si="3"/>
        <v>青森県南津軽郡大鰐町</v>
      </c>
      <c r="B208" s="29" t="s">
        <v>4150</v>
      </c>
      <c r="C208" s="25" t="s">
        <v>4104</v>
      </c>
      <c r="D208" s="30" t="s">
        <v>4147</v>
      </c>
      <c r="E208" s="25" t="s">
        <v>4149</v>
      </c>
    </row>
    <row r="209" spans="1:5">
      <c r="A209" s="26" t="str">
        <f t="shared" si="3"/>
        <v>青森県南津軽郡田舎館村</v>
      </c>
      <c r="B209" s="29" t="s">
        <v>4148</v>
      </c>
      <c r="C209" s="25" t="s">
        <v>4104</v>
      </c>
      <c r="D209" s="30" t="s">
        <v>4147</v>
      </c>
      <c r="E209" s="25" t="s">
        <v>4146</v>
      </c>
    </row>
    <row r="210" spans="1:5">
      <c r="A210" s="26" t="str">
        <f t="shared" si="3"/>
        <v>青森県北津軽郡板柳町</v>
      </c>
      <c r="B210" s="29" t="s">
        <v>4145</v>
      </c>
      <c r="C210" s="25" t="s">
        <v>4104</v>
      </c>
      <c r="D210" s="30" t="s">
        <v>4140</v>
      </c>
      <c r="E210" s="25" t="s">
        <v>4144</v>
      </c>
    </row>
    <row r="211" spans="1:5">
      <c r="A211" s="26" t="str">
        <f t="shared" si="3"/>
        <v>青森県北津軽郡鶴田町</v>
      </c>
      <c r="B211" s="29" t="s">
        <v>4143</v>
      </c>
      <c r="C211" s="25" t="s">
        <v>4104</v>
      </c>
      <c r="D211" s="30" t="s">
        <v>4140</v>
      </c>
      <c r="E211" s="25" t="s">
        <v>4142</v>
      </c>
    </row>
    <row r="212" spans="1:5">
      <c r="A212" s="26" t="str">
        <f t="shared" si="3"/>
        <v>青森県北津軽郡中泊町</v>
      </c>
      <c r="B212" s="29" t="s">
        <v>4141</v>
      </c>
      <c r="C212" s="25" t="s">
        <v>4104</v>
      </c>
      <c r="D212" s="30" t="s">
        <v>4140</v>
      </c>
      <c r="E212" s="25" t="s">
        <v>4139</v>
      </c>
    </row>
    <row r="213" spans="1:5">
      <c r="A213" s="26" t="str">
        <f t="shared" si="3"/>
        <v>青森県上北郡野辺地町</v>
      </c>
      <c r="B213" s="29" t="s">
        <v>4138</v>
      </c>
      <c r="C213" s="25" t="s">
        <v>4104</v>
      </c>
      <c r="D213" s="30" t="s">
        <v>4125</v>
      </c>
      <c r="E213" s="25" t="s">
        <v>4137</v>
      </c>
    </row>
    <row r="214" spans="1:5">
      <c r="A214" s="26" t="str">
        <f t="shared" si="3"/>
        <v>青森県上北郡七戸町</v>
      </c>
      <c r="B214" s="29" t="s">
        <v>4136</v>
      </c>
      <c r="C214" s="25" t="s">
        <v>4104</v>
      </c>
      <c r="D214" s="30" t="s">
        <v>4125</v>
      </c>
      <c r="E214" s="25" t="s">
        <v>4135</v>
      </c>
    </row>
    <row r="215" spans="1:5">
      <c r="A215" s="26" t="str">
        <f t="shared" si="3"/>
        <v>青森県上北郡六戸町</v>
      </c>
      <c r="B215" s="29" t="s">
        <v>4134</v>
      </c>
      <c r="C215" s="25" t="s">
        <v>4104</v>
      </c>
      <c r="D215" s="30" t="s">
        <v>4125</v>
      </c>
      <c r="E215" s="25" t="s">
        <v>4133</v>
      </c>
    </row>
    <row r="216" spans="1:5">
      <c r="A216" s="26" t="str">
        <f t="shared" si="3"/>
        <v>青森県上北郡横浜町</v>
      </c>
      <c r="B216" s="29" t="s">
        <v>4132</v>
      </c>
      <c r="C216" s="25" t="s">
        <v>4104</v>
      </c>
      <c r="D216" s="30" t="s">
        <v>4125</v>
      </c>
      <c r="E216" s="25" t="s">
        <v>4131</v>
      </c>
    </row>
    <row r="217" spans="1:5">
      <c r="A217" s="26" t="str">
        <f t="shared" si="3"/>
        <v>青森県上北郡東北町</v>
      </c>
      <c r="B217" s="29" t="s">
        <v>4130</v>
      </c>
      <c r="C217" s="25" t="s">
        <v>4104</v>
      </c>
      <c r="D217" s="30" t="s">
        <v>4125</v>
      </c>
      <c r="E217" s="25" t="s">
        <v>4129</v>
      </c>
    </row>
    <row r="218" spans="1:5">
      <c r="A218" s="26" t="str">
        <f t="shared" si="3"/>
        <v>青森県上北郡六ヶ所村</v>
      </c>
      <c r="B218" s="29" t="s">
        <v>4128</v>
      </c>
      <c r="C218" s="25" t="s">
        <v>4104</v>
      </c>
      <c r="D218" s="30" t="s">
        <v>4125</v>
      </c>
      <c r="E218" s="25" t="s">
        <v>4127</v>
      </c>
    </row>
    <row r="219" spans="1:5">
      <c r="A219" s="26" t="str">
        <f t="shared" si="3"/>
        <v>青森県上北郡おいらせ町</v>
      </c>
      <c r="B219" s="29" t="s">
        <v>4126</v>
      </c>
      <c r="C219" s="25" t="s">
        <v>4104</v>
      </c>
      <c r="D219" s="30" t="s">
        <v>4125</v>
      </c>
      <c r="E219" s="25" t="s">
        <v>4124</v>
      </c>
    </row>
    <row r="220" spans="1:5">
      <c r="A220" s="26" t="str">
        <f t="shared" si="3"/>
        <v>青森県下北郡大間町</v>
      </c>
      <c r="B220" s="29" t="s">
        <v>4123</v>
      </c>
      <c r="C220" s="25" t="s">
        <v>4104</v>
      </c>
      <c r="D220" s="30" t="s">
        <v>4116</v>
      </c>
      <c r="E220" s="25" t="s">
        <v>4122</v>
      </c>
    </row>
    <row r="221" spans="1:5">
      <c r="A221" s="26" t="str">
        <f t="shared" si="3"/>
        <v>青森県下北郡東通村</v>
      </c>
      <c r="B221" s="29" t="s">
        <v>4121</v>
      </c>
      <c r="C221" s="25" t="s">
        <v>4104</v>
      </c>
      <c r="D221" s="30" t="s">
        <v>4116</v>
      </c>
      <c r="E221" s="25" t="s">
        <v>4120</v>
      </c>
    </row>
    <row r="222" spans="1:5">
      <c r="A222" s="26" t="str">
        <f t="shared" si="3"/>
        <v>青森県下北郡風間浦村</v>
      </c>
      <c r="B222" s="29" t="s">
        <v>4119</v>
      </c>
      <c r="C222" s="25" t="s">
        <v>4104</v>
      </c>
      <c r="D222" s="30" t="s">
        <v>4116</v>
      </c>
      <c r="E222" s="25" t="s">
        <v>4118</v>
      </c>
    </row>
    <row r="223" spans="1:5">
      <c r="A223" s="26" t="str">
        <f t="shared" si="3"/>
        <v>青森県下北郡佐井村</v>
      </c>
      <c r="B223" s="29" t="s">
        <v>4117</v>
      </c>
      <c r="C223" s="25" t="s">
        <v>4104</v>
      </c>
      <c r="D223" s="30" t="s">
        <v>4116</v>
      </c>
      <c r="E223" s="25" t="s">
        <v>4115</v>
      </c>
    </row>
    <row r="224" spans="1:5">
      <c r="A224" s="26" t="str">
        <f t="shared" si="3"/>
        <v>青森県三戸郡三戸町</v>
      </c>
      <c r="B224" s="29" t="s">
        <v>4114</v>
      </c>
      <c r="C224" s="25" t="s">
        <v>4104</v>
      </c>
      <c r="D224" s="30" t="s">
        <v>4103</v>
      </c>
      <c r="E224" s="25" t="s">
        <v>4113</v>
      </c>
    </row>
    <row r="225" spans="1:5">
      <c r="A225" s="26" t="str">
        <f t="shared" si="3"/>
        <v>青森県三戸郡五戸町</v>
      </c>
      <c r="B225" s="29" t="s">
        <v>4112</v>
      </c>
      <c r="C225" s="25" t="s">
        <v>4104</v>
      </c>
      <c r="D225" s="30" t="s">
        <v>4103</v>
      </c>
      <c r="E225" s="25" t="s">
        <v>4111</v>
      </c>
    </row>
    <row r="226" spans="1:5">
      <c r="A226" s="26" t="str">
        <f t="shared" si="3"/>
        <v>青森県三戸郡田子町</v>
      </c>
      <c r="B226" s="29" t="s">
        <v>4110</v>
      </c>
      <c r="C226" s="25" t="s">
        <v>4104</v>
      </c>
      <c r="D226" s="30" t="s">
        <v>4103</v>
      </c>
      <c r="E226" s="25" t="s">
        <v>4109</v>
      </c>
    </row>
    <row r="227" spans="1:5">
      <c r="A227" s="26" t="str">
        <f t="shared" si="3"/>
        <v>青森県三戸郡南部町</v>
      </c>
      <c r="B227" s="29" t="s">
        <v>4108</v>
      </c>
      <c r="C227" s="25" t="s">
        <v>4104</v>
      </c>
      <c r="D227" s="30" t="s">
        <v>4103</v>
      </c>
      <c r="E227" s="25" t="s">
        <v>1578</v>
      </c>
    </row>
    <row r="228" spans="1:5">
      <c r="A228" s="26" t="str">
        <f t="shared" si="3"/>
        <v>青森県三戸郡階上町</v>
      </c>
      <c r="B228" s="29" t="s">
        <v>4107</v>
      </c>
      <c r="C228" s="25" t="s">
        <v>4104</v>
      </c>
      <c r="D228" s="30" t="s">
        <v>4103</v>
      </c>
      <c r="E228" s="25" t="s">
        <v>4106</v>
      </c>
    </row>
    <row r="229" spans="1:5">
      <c r="A229" s="26" t="str">
        <f t="shared" si="3"/>
        <v>青森県三戸郡新郷村</v>
      </c>
      <c r="B229" s="29" t="s">
        <v>4105</v>
      </c>
      <c r="C229" s="25" t="s">
        <v>4104</v>
      </c>
      <c r="D229" s="30" t="s">
        <v>4103</v>
      </c>
      <c r="E229" s="25" t="s">
        <v>4102</v>
      </c>
    </row>
    <row r="230" spans="1:5">
      <c r="A230" s="26" t="str">
        <f t="shared" si="3"/>
        <v>岩手県盛岡市</v>
      </c>
      <c r="B230" s="29" t="s">
        <v>4101</v>
      </c>
      <c r="C230" s="25" t="s">
        <v>4027</v>
      </c>
      <c r="D230" s="30" t="s">
        <v>4100</v>
      </c>
      <c r="E230" s="25"/>
    </row>
    <row r="231" spans="1:5">
      <c r="A231" s="26" t="str">
        <f t="shared" si="3"/>
        <v>岩手県宮古市</v>
      </c>
      <c r="B231" s="29" t="s">
        <v>4099</v>
      </c>
      <c r="C231" s="25" t="s">
        <v>4027</v>
      </c>
      <c r="D231" s="30" t="s">
        <v>4098</v>
      </c>
      <c r="E231" s="25"/>
    </row>
    <row r="232" spans="1:5">
      <c r="A232" s="26" t="str">
        <f t="shared" si="3"/>
        <v>岩手県大船渡市</v>
      </c>
      <c r="B232" s="29" t="s">
        <v>4097</v>
      </c>
      <c r="C232" s="25" t="s">
        <v>4027</v>
      </c>
      <c r="D232" s="30" t="s">
        <v>4096</v>
      </c>
      <c r="E232" s="25"/>
    </row>
    <row r="233" spans="1:5">
      <c r="A233" s="26" t="str">
        <f t="shared" si="3"/>
        <v>岩手県花巻市</v>
      </c>
      <c r="B233" s="29" t="s">
        <v>4095</v>
      </c>
      <c r="C233" s="25" t="s">
        <v>4027</v>
      </c>
      <c r="D233" s="30" t="s">
        <v>4094</v>
      </c>
      <c r="E233" s="25"/>
    </row>
    <row r="234" spans="1:5">
      <c r="A234" s="26" t="str">
        <f t="shared" si="3"/>
        <v>岩手県北上市</v>
      </c>
      <c r="B234" s="29" t="s">
        <v>4093</v>
      </c>
      <c r="C234" s="25" t="s">
        <v>4027</v>
      </c>
      <c r="D234" s="30" t="s">
        <v>4092</v>
      </c>
      <c r="E234" s="25"/>
    </row>
    <row r="235" spans="1:5">
      <c r="A235" s="26" t="str">
        <f t="shared" si="3"/>
        <v>岩手県久慈市</v>
      </c>
      <c r="B235" s="29" t="s">
        <v>4091</v>
      </c>
      <c r="C235" s="25" t="s">
        <v>4027</v>
      </c>
      <c r="D235" s="30" t="s">
        <v>4090</v>
      </c>
      <c r="E235" s="25"/>
    </row>
    <row r="236" spans="1:5">
      <c r="A236" s="26" t="str">
        <f t="shared" si="3"/>
        <v>岩手県遠野市</v>
      </c>
      <c r="B236" s="29" t="s">
        <v>4089</v>
      </c>
      <c r="C236" s="25" t="s">
        <v>4027</v>
      </c>
      <c r="D236" s="30" t="s">
        <v>4088</v>
      </c>
      <c r="E236" s="25"/>
    </row>
    <row r="237" spans="1:5">
      <c r="A237" s="26" t="str">
        <f t="shared" si="3"/>
        <v>岩手県一関市</v>
      </c>
      <c r="B237" s="29" t="s">
        <v>4087</v>
      </c>
      <c r="C237" s="25" t="s">
        <v>4027</v>
      </c>
      <c r="D237" s="30" t="s">
        <v>4086</v>
      </c>
      <c r="E237" s="25"/>
    </row>
    <row r="238" spans="1:5">
      <c r="A238" s="26" t="str">
        <f t="shared" si="3"/>
        <v>岩手県陸前高田市</v>
      </c>
      <c r="B238" s="29" t="s">
        <v>4085</v>
      </c>
      <c r="C238" s="25" t="s">
        <v>4027</v>
      </c>
      <c r="D238" s="30" t="s">
        <v>4084</v>
      </c>
      <c r="E238" s="25"/>
    </row>
    <row r="239" spans="1:5">
      <c r="A239" s="26" t="str">
        <f t="shared" si="3"/>
        <v>岩手県釜石市</v>
      </c>
      <c r="B239" s="29" t="s">
        <v>4083</v>
      </c>
      <c r="C239" s="25" t="s">
        <v>4027</v>
      </c>
      <c r="D239" s="30" t="s">
        <v>4082</v>
      </c>
      <c r="E239" s="25"/>
    </row>
    <row r="240" spans="1:5">
      <c r="A240" s="26" t="str">
        <f t="shared" si="3"/>
        <v>岩手県二戸市</v>
      </c>
      <c r="B240" s="29" t="s">
        <v>4081</v>
      </c>
      <c r="C240" s="25" t="s">
        <v>4027</v>
      </c>
      <c r="D240" s="30" t="s">
        <v>4080</v>
      </c>
      <c r="E240" s="25"/>
    </row>
    <row r="241" spans="1:5">
      <c r="A241" s="26" t="str">
        <f t="shared" si="3"/>
        <v>岩手県八幡平市</v>
      </c>
      <c r="B241" s="29" t="s">
        <v>4079</v>
      </c>
      <c r="C241" s="25" t="s">
        <v>4027</v>
      </c>
      <c r="D241" s="30" t="s">
        <v>4078</v>
      </c>
      <c r="E241" s="25"/>
    </row>
    <row r="242" spans="1:5">
      <c r="A242" s="26" t="str">
        <f t="shared" si="3"/>
        <v>岩手県奥州市</v>
      </c>
      <c r="B242" s="29" t="s">
        <v>4077</v>
      </c>
      <c r="C242" s="25" t="s">
        <v>4027</v>
      </c>
      <c r="D242" s="30" t="s">
        <v>4076</v>
      </c>
      <c r="E242" s="25"/>
    </row>
    <row r="243" spans="1:5">
      <c r="A243" s="26" t="str">
        <f t="shared" si="3"/>
        <v>岩手県滝沢市</v>
      </c>
      <c r="B243" s="29" t="s">
        <v>4075</v>
      </c>
      <c r="C243" s="25" t="s">
        <v>4027</v>
      </c>
      <c r="D243" s="30" t="s">
        <v>4074</v>
      </c>
      <c r="E243" s="25"/>
    </row>
    <row r="244" spans="1:5">
      <c r="A244" s="26" t="str">
        <f t="shared" si="3"/>
        <v>岩手県岩手郡雫石町</v>
      </c>
      <c r="B244" s="29" t="s">
        <v>4073</v>
      </c>
      <c r="C244" s="25" t="s">
        <v>4027</v>
      </c>
      <c r="D244" s="30" t="s">
        <v>4068</v>
      </c>
      <c r="E244" s="25" t="s">
        <v>4072</v>
      </c>
    </row>
    <row r="245" spans="1:5">
      <c r="A245" s="26" t="str">
        <f t="shared" si="3"/>
        <v>岩手県岩手郡葛巻町</v>
      </c>
      <c r="B245" s="29" t="s">
        <v>4071</v>
      </c>
      <c r="C245" s="25" t="s">
        <v>4027</v>
      </c>
      <c r="D245" s="30" t="s">
        <v>4068</v>
      </c>
      <c r="E245" s="25" t="s">
        <v>4070</v>
      </c>
    </row>
    <row r="246" spans="1:5">
      <c r="A246" s="26" t="str">
        <f t="shared" si="3"/>
        <v>岩手県岩手郡岩手町</v>
      </c>
      <c r="B246" s="29" t="s">
        <v>4069</v>
      </c>
      <c r="C246" s="25" t="s">
        <v>4027</v>
      </c>
      <c r="D246" s="30" t="s">
        <v>4068</v>
      </c>
      <c r="E246" s="25" t="s">
        <v>4067</v>
      </c>
    </row>
    <row r="247" spans="1:5">
      <c r="A247" s="26" t="str">
        <f t="shared" si="3"/>
        <v>岩手県紫波郡紫波町</v>
      </c>
      <c r="B247" s="29" t="s">
        <v>4066</v>
      </c>
      <c r="C247" s="25" t="s">
        <v>4027</v>
      </c>
      <c r="D247" s="30" t="s">
        <v>4063</v>
      </c>
      <c r="E247" s="25" t="s">
        <v>4065</v>
      </c>
    </row>
    <row r="248" spans="1:5">
      <c r="A248" s="26" t="str">
        <f t="shared" si="3"/>
        <v>岩手県紫波郡矢巾町</v>
      </c>
      <c r="B248" s="29" t="s">
        <v>4064</v>
      </c>
      <c r="C248" s="25" t="s">
        <v>4027</v>
      </c>
      <c r="D248" s="30" t="s">
        <v>4063</v>
      </c>
      <c r="E248" s="25" t="s">
        <v>4062</v>
      </c>
    </row>
    <row r="249" spans="1:5">
      <c r="A249" s="26" t="str">
        <f t="shared" si="3"/>
        <v>岩手県和賀郡西和賀町</v>
      </c>
      <c r="B249" s="29" t="s">
        <v>4061</v>
      </c>
      <c r="C249" s="25" t="s">
        <v>4027</v>
      </c>
      <c r="D249" s="30" t="s">
        <v>4060</v>
      </c>
      <c r="E249" s="25" t="s">
        <v>4059</v>
      </c>
    </row>
    <row r="250" spans="1:5">
      <c r="A250" s="26" t="str">
        <f t="shared" si="3"/>
        <v>岩手県胆沢郡金ケ崎町</v>
      </c>
      <c r="B250" s="29" t="s">
        <v>4058</v>
      </c>
      <c r="C250" s="25" t="s">
        <v>4027</v>
      </c>
      <c r="D250" s="30" t="s">
        <v>4057</v>
      </c>
      <c r="E250" s="25" t="s">
        <v>4056</v>
      </c>
    </row>
    <row r="251" spans="1:5">
      <c r="A251" s="26" t="str">
        <f t="shared" si="3"/>
        <v>岩手県西磐井郡平泉町</v>
      </c>
      <c r="B251" s="29" t="s">
        <v>4055</v>
      </c>
      <c r="C251" s="25" t="s">
        <v>4027</v>
      </c>
      <c r="D251" s="30" t="s">
        <v>4054</v>
      </c>
      <c r="E251" s="25" t="s">
        <v>4053</v>
      </c>
    </row>
    <row r="252" spans="1:5">
      <c r="A252" s="26" t="str">
        <f t="shared" si="3"/>
        <v>岩手県気仙郡住田町</v>
      </c>
      <c r="B252" s="29" t="s">
        <v>4052</v>
      </c>
      <c r="C252" s="25" t="s">
        <v>4027</v>
      </c>
      <c r="D252" s="30" t="s">
        <v>4051</v>
      </c>
      <c r="E252" s="25" t="s">
        <v>4050</v>
      </c>
    </row>
    <row r="253" spans="1:5">
      <c r="A253" s="26" t="str">
        <f t="shared" si="3"/>
        <v>岩手県上閉伊郡大槌町</v>
      </c>
      <c r="B253" s="29" t="s">
        <v>4049</v>
      </c>
      <c r="C253" s="25" t="s">
        <v>4027</v>
      </c>
      <c r="D253" s="30" t="s">
        <v>4048</v>
      </c>
      <c r="E253" s="25" t="s">
        <v>4047</v>
      </c>
    </row>
    <row r="254" spans="1:5">
      <c r="A254" s="26" t="str">
        <f t="shared" si="3"/>
        <v>岩手県下閉伊郡山田町</v>
      </c>
      <c r="B254" s="29" t="s">
        <v>4046</v>
      </c>
      <c r="C254" s="25" t="s">
        <v>4027</v>
      </c>
      <c r="D254" s="30" t="s">
        <v>4039</v>
      </c>
      <c r="E254" s="25" t="s">
        <v>4045</v>
      </c>
    </row>
    <row r="255" spans="1:5">
      <c r="A255" s="26" t="str">
        <f t="shared" si="3"/>
        <v>岩手県下閉伊郡岩泉町</v>
      </c>
      <c r="B255" s="29" t="s">
        <v>4044</v>
      </c>
      <c r="C255" s="25" t="s">
        <v>4027</v>
      </c>
      <c r="D255" s="30" t="s">
        <v>4039</v>
      </c>
      <c r="E255" s="25" t="s">
        <v>4043</v>
      </c>
    </row>
    <row r="256" spans="1:5">
      <c r="A256" s="26" t="str">
        <f t="shared" si="3"/>
        <v>岩手県下閉伊郡田野畑村</v>
      </c>
      <c r="B256" s="29" t="s">
        <v>4042</v>
      </c>
      <c r="C256" s="25" t="s">
        <v>4027</v>
      </c>
      <c r="D256" s="30" t="s">
        <v>4039</v>
      </c>
      <c r="E256" s="25" t="s">
        <v>4041</v>
      </c>
    </row>
    <row r="257" spans="1:5">
      <c r="A257" s="26" t="str">
        <f t="shared" si="3"/>
        <v>岩手県下閉伊郡普代村</v>
      </c>
      <c r="B257" s="29" t="s">
        <v>4040</v>
      </c>
      <c r="C257" s="25" t="s">
        <v>4027</v>
      </c>
      <c r="D257" s="30" t="s">
        <v>4039</v>
      </c>
      <c r="E257" s="25" t="s">
        <v>4038</v>
      </c>
    </row>
    <row r="258" spans="1:5">
      <c r="A258" s="26" t="str">
        <f t="shared" ref="A258:A321" si="4">C258&amp;D258&amp;E258</f>
        <v>岩手県九戸郡軽米町</v>
      </c>
      <c r="B258" s="29" t="s">
        <v>4037</v>
      </c>
      <c r="C258" s="25" t="s">
        <v>4027</v>
      </c>
      <c r="D258" s="30" t="s">
        <v>4030</v>
      </c>
      <c r="E258" s="25" t="s">
        <v>4036</v>
      </c>
    </row>
    <row r="259" spans="1:5">
      <c r="A259" s="26" t="str">
        <f t="shared" si="4"/>
        <v>岩手県九戸郡野田村</v>
      </c>
      <c r="B259" s="29" t="s">
        <v>4035</v>
      </c>
      <c r="C259" s="25" t="s">
        <v>4027</v>
      </c>
      <c r="D259" s="30" t="s">
        <v>4030</v>
      </c>
      <c r="E259" s="25" t="s">
        <v>4034</v>
      </c>
    </row>
    <row r="260" spans="1:5">
      <c r="A260" s="26" t="str">
        <f t="shared" si="4"/>
        <v>岩手県九戸郡九戸村</v>
      </c>
      <c r="B260" s="29" t="s">
        <v>4033</v>
      </c>
      <c r="C260" s="25" t="s">
        <v>4027</v>
      </c>
      <c r="D260" s="30" t="s">
        <v>4030</v>
      </c>
      <c r="E260" s="25" t="s">
        <v>4032</v>
      </c>
    </row>
    <row r="261" spans="1:5">
      <c r="A261" s="26" t="str">
        <f t="shared" si="4"/>
        <v>岩手県九戸郡洋野町</v>
      </c>
      <c r="B261" s="29" t="s">
        <v>4031</v>
      </c>
      <c r="C261" s="25" t="s">
        <v>4027</v>
      </c>
      <c r="D261" s="30" t="s">
        <v>4030</v>
      </c>
      <c r="E261" s="25" t="s">
        <v>4029</v>
      </c>
    </row>
    <row r="262" spans="1:5">
      <c r="A262" s="26" t="str">
        <f t="shared" si="4"/>
        <v>岩手県二戸郡一戸町</v>
      </c>
      <c r="B262" s="29" t="s">
        <v>4028</v>
      </c>
      <c r="C262" s="25" t="s">
        <v>4027</v>
      </c>
      <c r="D262" s="30" t="s">
        <v>4026</v>
      </c>
      <c r="E262" s="25" t="s">
        <v>4025</v>
      </c>
    </row>
    <row r="263" spans="1:5">
      <c r="A263" s="26" t="str">
        <f t="shared" si="4"/>
        <v>宮城県仙台市青葉区</v>
      </c>
      <c r="B263" s="27" t="s">
        <v>4024</v>
      </c>
      <c r="C263" s="25" t="s">
        <v>3941</v>
      </c>
      <c r="D263" s="28" t="s">
        <v>4016</v>
      </c>
      <c r="E263" s="26" t="s">
        <v>3026</v>
      </c>
    </row>
    <row r="264" spans="1:5">
      <c r="A264" s="26" t="str">
        <f t="shared" si="4"/>
        <v>宮城県仙台市宮城野区</v>
      </c>
      <c r="B264" s="27" t="s">
        <v>4023</v>
      </c>
      <c r="C264" s="25" t="s">
        <v>3941</v>
      </c>
      <c r="D264" s="28" t="s">
        <v>4016</v>
      </c>
      <c r="E264" s="26" t="s">
        <v>4022</v>
      </c>
    </row>
    <row r="265" spans="1:5">
      <c r="A265" s="26" t="str">
        <f t="shared" si="4"/>
        <v>宮城県仙台市若林区</v>
      </c>
      <c r="B265" s="27" t="s">
        <v>4021</v>
      </c>
      <c r="C265" s="25" t="s">
        <v>3941</v>
      </c>
      <c r="D265" s="28" t="s">
        <v>4016</v>
      </c>
      <c r="E265" s="26" t="s">
        <v>4020</v>
      </c>
    </row>
    <row r="266" spans="1:5">
      <c r="A266" s="26" t="str">
        <f t="shared" si="4"/>
        <v>宮城県仙台市太白区</v>
      </c>
      <c r="B266" s="27" t="s">
        <v>4019</v>
      </c>
      <c r="C266" s="25" t="s">
        <v>3941</v>
      </c>
      <c r="D266" s="28" t="s">
        <v>4016</v>
      </c>
      <c r="E266" s="26" t="s">
        <v>4018</v>
      </c>
    </row>
    <row r="267" spans="1:5">
      <c r="A267" s="26" t="str">
        <f t="shared" si="4"/>
        <v>宮城県仙台市泉区</v>
      </c>
      <c r="B267" s="27" t="s">
        <v>4017</v>
      </c>
      <c r="C267" s="25" t="s">
        <v>3941</v>
      </c>
      <c r="D267" s="28" t="s">
        <v>4016</v>
      </c>
      <c r="E267" s="26" t="s">
        <v>3028</v>
      </c>
    </row>
    <row r="268" spans="1:5">
      <c r="A268" s="26" t="str">
        <f t="shared" si="4"/>
        <v>宮城県石巻市</v>
      </c>
      <c r="B268" s="29" t="s">
        <v>4015</v>
      </c>
      <c r="C268" s="25" t="s">
        <v>3941</v>
      </c>
      <c r="D268" s="30" t="s">
        <v>4014</v>
      </c>
      <c r="E268" s="25"/>
    </row>
    <row r="269" spans="1:5">
      <c r="A269" s="26" t="str">
        <f t="shared" si="4"/>
        <v>宮城県塩竈市</v>
      </c>
      <c r="B269" s="29" t="s">
        <v>4013</v>
      </c>
      <c r="C269" s="25" t="s">
        <v>3941</v>
      </c>
      <c r="D269" s="30" t="s">
        <v>4012</v>
      </c>
      <c r="E269" s="25"/>
    </row>
    <row r="270" spans="1:5">
      <c r="A270" s="26" t="str">
        <f t="shared" si="4"/>
        <v>宮城県気仙沼市</v>
      </c>
      <c r="B270" s="29" t="s">
        <v>4011</v>
      </c>
      <c r="C270" s="25" t="s">
        <v>3941</v>
      </c>
      <c r="D270" s="30" t="s">
        <v>4010</v>
      </c>
      <c r="E270" s="25"/>
    </row>
    <row r="271" spans="1:5">
      <c r="A271" s="26" t="str">
        <f t="shared" si="4"/>
        <v>宮城県白石市</v>
      </c>
      <c r="B271" s="29" t="s">
        <v>4009</v>
      </c>
      <c r="C271" s="25" t="s">
        <v>3941</v>
      </c>
      <c r="D271" s="30" t="s">
        <v>4008</v>
      </c>
      <c r="E271" s="25"/>
    </row>
    <row r="272" spans="1:5">
      <c r="A272" s="26" t="str">
        <f t="shared" si="4"/>
        <v>宮城県名取市</v>
      </c>
      <c r="B272" s="29" t="s">
        <v>4007</v>
      </c>
      <c r="C272" s="25" t="s">
        <v>3941</v>
      </c>
      <c r="D272" s="30" t="s">
        <v>4006</v>
      </c>
      <c r="E272" s="25"/>
    </row>
    <row r="273" spans="1:5">
      <c r="A273" s="26" t="str">
        <f t="shared" si="4"/>
        <v>宮城県角田市</v>
      </c>
      <c r="B273" s="29" t="s">
        <v>4005</v>
      </c>
      <c r="C273" s="25" t="s">
        <v>3941</v>
      </c>
      <c r="D273" s="30" t="s">
        <v>4004</v>
      </c>
      <c r="E273" s="25"/>
    </row>
    <row r="274" spans="1:5">
      <c r="A274" s="26" t="str">
        <f t="shared" si="4"/>
        <v>宮城県多賀城市</v>
      </c>
      <c r="B274" s="29" t="s">
        <v>4003</v>
      </c>
      <c r="C274" s="25" t="s">
        <v>3941</v>
      </c>
      <c r="D274" s="30" t="s">
        <v>4002</v>
      </c>
      <c r="E274" s="25"/>
    </row>
    <row r="275" spans="1:5">
      <c r="A275" s="26" t="str">
        <f t="shared" si="4"/>
        <v>宮城県岩沼市</v>
      </c>
      <c r="B275" s="29" t="s">
        <v>4001</v>
      </c>
      <c r="C275" s="25" t="s">
        <v>3941</v>
      </c>
      <c r="D275" s="30" t="s">
        <v>4000</v>
      </c>
      <c r="E275" s="25"/>
    </row>
    <row r="276" spans="1:5">
      <c r="A276" s="26" t="str">
        <f t="shared" si="4"/>
        <v>宮城県登米市</v>
      </c>
      <c r="B276" s="29" t="s">
        <v>3999</v>
      </c>
      <c r="C276" s="25" t="s">
        <v>3941</v>
      </c>
      <c r="D276" s="30" t="s">
        <v>3998</v>
      </c>
      <c r="E276" s="25"/>
    </row>
    <row r="277" spans="1:5">
      <c r="A277" s="26" t="str">
        <f t="shared" si="4"/>
        <v>宮城県栗原市</v>
      </c>
      <c r="B277" s="29" t="s">
        <v>3997</v>
      </c>
      <c r="C277" s="25" t="s">
        <v>3941</v>
      </c>
      <c r="D277" s="30" t="s">
        <v>3996</v>
      </c>
      <c r="E277" s="25"/>
    </row>
    <row r="278" spans="1:5">
      <c r="A278" s="26" t="str">
        <f t="shared" si="4"/>
        <v>宮城県東松島市</v>
      </c>
      <c r="B278" s="29" t="s">
        <v>3995</v>
      </c>
      <c r="C278" s="25" t="s">
        <v>3941</v>
      </c>
      <c r="D278" s="30" t="s">
        <v>3994</v>
      </c>
      <c r="E278" s="25"/>
    </row>
    <row r="279" spans="1:5">
      <c r="A279" s="26" t="str">
        <f t="shared" si="4"/>
        <v>宮城県大崎市</v>
      </c>
      <c r="B279" s="29" t="s">
        <v>3993</v>
      </c>
      <c r="C279" s="25" t="s">
        <v>3941</v>
      </c>
      <c r="D279" s="30" t="s">
        <v>3992</v>
      </c>
      <c r="E279" s="25"/>
    </row>
    <row r="280" spans="1:5">
      <c r="A280" s="26" t="str">
        <f t="shared" si="4"/>
        <v>宮城県富谷市</v>
      </c>
      <c r="B280" s="29" t="s">
        <v>3991</v>
      </c>
      <c r="C280" s="25" t="s">
        <v>3941</v>
      </c>
      <c r="D280" s="30" t="s">
        <v>3990</v>
      </c>
      <c r="E280" s="25"/>
    </row>
    <row r="281" spans="1:5">
      <c r="A281" s="26" t="str">
        <f t="shared" si="4"/>
        <v>宮城県刈田郡蔵王町</v>
      </c>
      <c r="B281" s="29" t="s">
        <v>3989</v>
      </c>
      <c r="C281" s="25" t="s">
        <v>3941</v>
      </c>
      <c r="D281" s="30" t="s">
        <v>3986</v>
      </c>
      <c r="E281" s="25" t="s">
        <v>3988</v>
      </c>
    </row>
    <row r="282" spans="1:5">
      <c r="A282" s="26" t="str">
        <f t="shared" si="4"/>
        <v>宮城県刈田郡七ヶ宿町</v>
      </c>
      <c r="B282" s="29" t="s">
        <v>3987</v>
      </c>
      <c r="C282" s="25" t="s">
        <v>3941</v>
      </c>
      <c r="D282" s="30" t="s">
        <v>3986</v>
      </c>
      <c r="E282" s="25" t="s">
        <v>3985</v>
      </c>
    </row>
    <row r="283" spans="1:5">
      <c r="A283" s="26" t="str">
        <f t="shared" si="4"/>
        <v>宮城県柴田郡大河原町</v>
      </c>
      <c r="B283" s="29" t="s">
        <v>3984</v>
      </c>
      <c r="C283" s="25" t="s">
        <v>3941</v>
      </c>
      <c r="D283" s="30" t="s">
        <v>3977</v>
      </c>
      <c r="E283" s="25" t="s">
        <v>3983</v>
      </c>
    </row>
    <row r="284" spans="1:5">
      <c r="A284" s="26" t="str">
        <f t="shared" si="4"/>
        <v>宮城県柴田郡村田町</v>
      </c>
      <c r="B284" s="29" t="s">
        <v>3982</v>
      </c>
      <c r="C284" s="25" t="s">
        <v>3941</v>
      </c>
      <c r="D284" s="30" t="s">
        <v>3977</v>
      </c>
      <c r="E284" s="25" t="s">
        <v>3981</v>
      </c>
    </row>
    <row r="285" spans="1:5">
      <c r="A285" s="26" t="str">
        <f t="shared" si="4"/>
        <v>宮城県柴田郡柴田町</v>
      </c>
      <c r="B285" s="29" t="s">
        <v>3980</v>
      </c>
      <c r="C285" s="25" t="s">
        <v>3941</v>
      </c>
      <c r="D285" s="30" t="s">
        <v>3977</v>
      </c>
      <c r="E285" s="25" t="s">
        <v>3979</v>
      </c>
    </row>
    <row r="286" spans="1:5">
      <c r="A286" s="26" t="str">
        <f t="shared" si="4"/>
        <v>宮城県柴田郡川崎町</v>
      </c>
      <c r="B286" s="29" t="s">
        <v>3978</v>
      </c>
      <c r="C286" s="25" t="s">
        <v>3941</v>
      </c>
      <c r="D286" s="30" t="s">
        <v>3977</v>
      </c>
      <c r="E286" s="25" t="s">
        <v>997</v>
      </c>
    </row>
    <row r="287" spans="1:5">
      <c r="A287" s="26" t="str">
        <f t="shared" si="4"/>
        <v>宮城県伊具郡丸森町</v>
      </c>
      <c r="B287" s="29" t="s">
        <v>3976</v>
      </c>
      <c r="C287" s="25" t="s">
        <v>3941</v>
      </c>
      <c r="D287" s="30" t="s">
        <v>3975</v>
      </c>
      <c r="E287" s="25" t="s">
        <v>3974</v>
      </c>
    </row>
    <row r="288" spans="1:5">
      <c r="A288" s="26" t="str">
        <f t="shared" si="4"/>
        <v>宮城県亘理郡亘理町</v>
      </c>
      <c r="B288" s="29" t="s">
        <v>3973</v>
      </c>
      <c r="C288" s="25" t="s">
        <v>3941</v>
      </c>
      <c r="D288" s="30" t="s">
        <v>3970</v>
      </c>
      <c r="E288" s="25" t="s">
        <v>3972</v>
      </c>
    </row>
    <row r="289" spans="1:5">
      <c r="A289" s="26" t="str">
        <f t="shared" si="4"/>
        <v>宮城県亘理郡山元町</v>
      </c>
      <c r="B289" s="29" t="s">
        <v>3971</v>
      </c>
      <c r="C289" s="25" t="s">
        <v>3941</v>
      </c>
      <c r="D289" s="30" t="s">
        <v>3970</v>
      </c>
      <c r="E289" s="25" t="s">
        <v>3969</v>
      </c>
    </row>
    <row r="290" spans="1:5">
      <c r="A290" s="26" t="str">
        <f t="shared" si="4"/>
        <v>宮城県宮城郡松島町</v>
      </c>
      <c r="B290" s="29" t="s">
        <v>3968</v>
      </c>
      <c r="C290" s="25" t="s">
        <v>3941</v>
      </c>
      <c r="D290" s="30" t="s">
        <v>3963</v>
      </c>
      <c r="E290" s="25" t="s">
        <v>3967</v>
      </c>
    </row>
    <row r="291" spans="1:5">
      <c r="A291" s="26" t="str">
        <f t="shared" si="4"/>
        <v>宮城県宮城郡七ヶ浜町</v>
      </c>
      <c r="B291" s="29" t="s">
        <v>3966</v>
      </c>
      <c r="C291" s="25" t="s">
        <v>3941</v>
      </c>
      <c r="D291" s="30" t="s">
        <v>3963</v>
      </c>
      <c r="E291" s="25" t="s">
        <v>3965</v>
      </c>
    </row>
    <row r="292" spans="1:5">
      <c r="A292" s="26" t="str">
        <f t="shared" si="4"/>
        <v>宮城県宮城郡利府町</v>
      </c>
      <c r="B292" s="29" t="s">
        <v>3964</v>
      </c>
      <c r="C292" s="25" t="s">
        <v>3941</v>
      </c>
      <c r="D292" s="30" t="s">
        <v>3963</v>
      </c>
      <c r="E292" s="25" t="s">
        <v>3962</v>
      </c>
    </row>
    <row r="293" spans="1:5">
      <c r="A293" s="26" t="str">
        <f t="shared" si="4"/>
        <v>宮城県黒川郡大和町</v>
      </c>
      <c r="B293" s="29" t="s">
        <v>3961</v>
      </c>
      <c r="C293" s="25" t="s">
        <v>3941</v>
      </c>
      <c r="D293" s="30" t="s">
        <v>3956</v>
      </c>
      <c r="E293" s="25" t="s">
        <v>3960</v>
      </c>
    </row>
    <row r="294" spans="1:5">
      <c r="A294" s="26" t="str">
        <f t="shared" si="4"/>
        <v>宮城県黒川郡大郷町</v>
      </c>
      <c r="B294" s="29" t="s">
        <v>3959</v>
      </c>
      <c r="C294" s="25" t="s">
        <v>3941</v>
      </c>
      <c r="D294" s="30" t="s">
        <v>3956</v>
      </c>
      <c r="E294" s="25" t="s">
        <v>3958</v>
      </c>
    </row>
    <row r="295" spans="1:5">
      <c r="A295" s="26" t="str">
        <f t="shared" si="4"/>
        <v>宮城県黒川郡大衡村</v>
      </c>
      <c r="B295" s="29" t="s">
        <v>3957</v>
      </c>
      <c r="C295" s="25" t="s">
        <v>3941</v>
      </c>
      <c r="D295" s="30" t="s">
        <v>3956</v>
      </c>
      <c r="E295" s="25" t="s">
        <v>3955</v>
      </c>
    </row>
    <row r="296" spans="1:5">
      <c r="A296" s="26" t="str">
        <f t="shared" si="4"/>
        <v>宮城県加美郡色麻町</v>
      </c>
      <c r="B296" s="29" t="s">
        <v>3954</v>
      </c>
      <c r="C296" s="25" t="s">
        <v>3941</v>
      </c>
      <c r="D296" s="30" t="s">
        <v>3951</v>
      </c>
      <c r="E296" s="25" t="s">
        <v>3953</v>
      </c>
    </row>
    <row r="297" spans="1:5">
      <c r="A297" s="26" t="str">
        <f t="shared" si="4"/>
        <v>宮城県加美郡加美町</v>
      </c>
      <c r="B297" s="29" t="s">
        <v>3952</v>
      </c>
      <c r="C297" s="25" t="s">
        <v>3941</v>
      </c>
      <c r="D297" s="30" t="s">
        <v>3951</v>
      </c>
      <c r="E297" s="25" t="s">
        <v>3950</v>
      </c>
    </row>
    <row r="298" spans="1:5">
      <c r="A298" s="26" t="str">
        <f t="shared" si="4"/>
        <v>宮城県遠田郡涌谷町</v>
      </c>
      <c r="B298" s="29" t="s">
        <v>3949</v>
      </c>
      <c r="C298" s="25" t="s">
        <v>3941</v>
      </c>
      <c r="D298" s="30" t="s">
        <v>3946</v>
      </c>
      <c r="E298" s="25" t="s">
        <v>3948</v>
      </c>
    </row>
    <row r="299" spans="1:5">
      <c r="A299" s="26" t="str">
        <f t="shared" si="4"/>
        <v>宮城県遠田郡美里町</v>
      </c>
      <c r="B299" s="29" t="s">
        <v>3947</v>
      </c>
      <c r="C299" s="25" t="s">
        <v>3941</v>
      </c>
      <c r="D299" s="30" t="s">
        <v>3946</v>
      </c>
      <c r="E299" s="25" t="s">
        <v>848</v>
      </c>
    </row>
    <row r="300" spans="1:5">
      <c r="A300" s="26" t="str">
        <f t="shared" si="4"/>
        <v>宮城県牡鹿郡女川町</v>
      </c>
      <c r="B300" s="29" t="s">
        <v>3945</v>
      </c>
      <c r="C300" s="25" t="s">
        <v>3941</v>
      </c>
      <c r="D300" s="30" t="s">
        <v>3944</v>
      </c>
      <c r="E300" s="25" t="s">
        <v>3943</v>
      </c>
    </row>
    <row r="301" spans="1:5">
      <c r="A301" s="26" t="str">
        <f t="shared" si="4"/>
        <v>宮城県本吉郡南三陸町</v>
      </c>
      <c r="B301" s="29" t="s">
        <v>3942</v>
      </c>
      <c r="C301" s="25" t="s">
        <v>3941</v>
      </c>
      <c r="D301" s="30" t="s">
        <v>3940</v>
      </c>
      <c r="E301" s="25" t="s">
        <v>3939</v>
      </c>
    </row>
    <row r="302" spans="1:5">
      <c r="A302" s="26" t="str">
        <f t="shared" si="4"/>
        <v>秋田県秋田市</v>
      </c>
      <c r="B302" s="29" t="s">
        <v>3938</v>
      </c>
      <c r="C302" s="25" t="s">
        <v>3885</v>
      </c>
      <c r="D302" s="30" t="s">
        <v>3937</v>
      </c>
      <c r="E302" s="25"/>
    </row>
    <row r="303" spans="1:5">
      <c r="A303" s="26" t="str">
        <f t="shared" si="4"/>
        <v>秋田県能代市</v>
      </c>
      <c r="B303" s="29" t="s">
        <v>3936</v>
      </c>
      <c r="C303" s="25" t="s">
        <v>3885</v>
      </c>
      <c r="D303" s="30" t="s">
        <v>3935</v>
      </c>
      <c r="E303" s="25"/>
    </row>
    <row r="304" spans="1:5">
      <c r="A304" s="26" t="str">
        <f t="shared" si="4"/>
        <v>秋田県横手市</v>
      </c>
      <c r="B304" s="29" t="s">
        <v>3934</v>
      </c>
      <c r="C304" s="25" t="s">
        <v>3885</v>
      </c>
      <c r="D304" s="30" t="s">
        <v>3933</v>
      </c>
      <c r="E304" s="25"/>
    </row>
    <row r="305" spans="1:5">
      <c r="A305" s="26" t="str">
        <f t="shared" si="4"/>
        <v>秋田県大館市</v>
      </c>
      <c r="B305" s="29" t="s">
        <v>3932</v>
      </c>
      <c r="C305" s="25" t="s">
        <v>3885</v>
      </c>
      <c r="D305" s="30" t="s">
        <v>3931</v>
      </c>
      <c r="E305" s="25"/>
    </row>
    <row r="306" spans="1:5">
      <c r="A306" s="26" t="str">
        <f t="shared" si="4"/>
        <v>秋田県男鹿市</v>
      </c>
      <c r="B306" s="29" t="s">
        <v>3930</v>
      </c>
      <c r="C306" s="25" t="s">
        <v>3885</v>
      </c>
      <c r="D306" s="30" t="s">
        <v>3929</v>
      </c>
      <c r="E306" s="25"/>
    </row>
    <row r="307" spans="1:5">
      <c r="A307" s="26" t="str">
        <f t="shared" si="4"/>
        <v>秋田県湯沢市</v>
      </c>
      <c r="B307" s="29" t="s">
        <v>3928</v>
      </c>
      <c r="C307" s="25" t="s">
        <v>3885</v>
      </c>
      <c r="D307" s="30" t="s">
        <v>3927</v>
      </c>
      <c r="E307" s="25"/>
    </row>
    <row r="308" spans="1:5">
      <c r="A308" s="26" t="str">
        <f t="shared" si="4"/>
        <v>秋田県鹿角市</v>
      </c>
      <c r="B308" s="29" t="s">
        <v>3926</v>
      </c>
      <c r="C308" s="25" t="s">
        <v>3885</v>
      </c>
      <c r="D308" s="30" t="s">
        <v>3925</v>
      </c>
      <c r="E308" s="25"/>
    </row>
    <row r="309" spans="1:5">
      <c r="A309" s="26" t="str">
        <f t="shared" si="4"/>
        <v>秋田県由利本荘市</v>
      </c>
      <c r="B309" s="29" t="s">
        <v>3924</v>
      </c>
      <c r="C309" s="25" t="s">
        <v>3885</v>
      </c>
      <c r="D309" s="30" t="s">
        <v>3923</v>
      </c>
      <c r="E309" s="25"/>
    </row>
    <row r="310" spans="1:5">
      <c r="A310" s="26" t="str">
        <f t="shared" si="4"/>
        <v>秋田県潟上市</v>
      </c>
      <c r="B310" s="29" t="s">
        <v>3922</v>
      </c>
      <c r="C310" s="25" t="s">
        <v>3885</v>
      </c>
      <c r="D310" s="30" t="s">
        <v>3921</v>
      </c>
      <c r="E310" s="25"/>
    </row>
    <row r="311" spans="1:5">
      <c r="A311" s="26" t="str">
        <f t="shared" si="4"/>
        <v>秋田県大仙市</v>
      </c>
      <c r="B311" s="29" t="s">
        <v>3920</v>
      </c>
      <c r="C311" s="25" t="s">
        <v>3885</v>
      </c>
      <c r="D311" s="30" t="s">
        <v>3919</v>
      </c>
      <c r="E311" s="25"/>
    </row>
    <row r="312" spans="1:5">
      <c r="A312" s="26" t="str">
        <f t="shared" si="4"/>
        <v>秋田県北秋田市</v>
      </c>
      <c r="B312" s="29" t="s">
        <v>3918</v>
      </c>
      <c r="C312" s="25" t="s">
        <v>3885</v>
      </c>
      <c r="D312" s="30" t="s">
        <v>3917</v>
      </c>
      <c r="E312" s="25"/>
    </row>
    <row r="313" spans="1:5">
      <c r="A313" s="26" t="str">
        <f t="shared" si="4"/>
        <v>秋田県にかほ市</v>
      </c>
      <c r="B313" s="29" t="s">
        <v>3916</v>
      </c>
      <c r="C313" s="25" t="s">
        <v>3885</v>
      </c>
      <c r="D313" s="30" t="s">
        <v>3915</v>
      </c>
      <c r="E313" s="25"/>
    </row>
    <row r="314" spans="1:5">
      <c r="A314" s="26" t="str">
        <f t="shared" si="4"/>
        <v>秋田県仙北市</v>
      </c>
      <c r="B314" s="29" t="s">
        <v>3914</v>
      </c>
      <c r="C314" s="25" t="s">
        <v>3885</v>
      </c>
      <c r="D314" s="30" t="s">
        <v>3913</v>
      </c>
      <c r="E314" s="25"/>
    </row>
    <row r="315" spans="1:5">
      <c r="A315" s="26" t="str">
        <f t="shared" si="4"/>
        <v>秋田県鹿角郡小坂町</v>
      </c>
      <c r="B315" s="29" t="s">
        <v>3912</v>
      </c>
      <c r="C315" s="25" t="s">
        <v>3885</v>
      </c>
      <c r="D315" s="30" t="s">
        <v>3911</v>
      </c>
      <c r="E315" s="25" t="s">
        <v>3910</v>
      </c>
    </row>
    <row r="316" spans="1:5">
      <c r="A316" s="26" t="str">
        <f t="shared" si="4"/>
        <v>秋田県北秋田郡上小阿仁村</v>
      </c>
      <c r="B316" s="29" t="s">
        <v>3909</v>
      </c>
      <c r="C316" s="25" t="s">
        <v>3885</v>
      </c>
      <c r="D316" s="30" t="s">
        <v>3908</v>
      </c>
      <c r="E316" s="25" t="s">
        <v>3907</v>
      </c>
    </row>
    <row r="317" spans="1:5">
      <c r="A317" s="26" t="str">
        <f t="shared" si="4"/>
        <v>秋田県山本郡藤里町</v>
      </c>
      <c r="B317" s="29" t="s">
        <v>3906</v>
      </c>
      <c r="C317" s="25" t="s">
        <v>3885</v>
      </c>
      <c r="D317" s="30" t="s">
        <v>3901</v>
      </c>
      <c r="E317" s="25" t="s">
        <v>3905</v>
      </c>
    </row>
    <row r="318" spans="1:5">
      <c r="A318" s="26" t="str">
        <f t="shared" si="4"/>
        <v>秋田県山本郡三種町</v>
      </c>
      <c r="B318" s="29" t="s">
        <v>3904</v>
      </c>
      <c r="C318" s="25" t="s">
        <v>3885</v>
      </c>
      <c r="D318" s="30" t="s">
        <v>3901</v>
      </c>
      <c r="E318" s="25" t="s">
        <v>3903</v>
      </c>
    </row>
    <row r="319" spans="1:5">
      <c r="A319" s="26" t="str">
        <f t="shared" si="4"/>
        <v>秋田県山本郡八峰町</v>
      </c>
      <c r="B319" s="29" t="s">
        <v>3902</v>
      </c>
      <c r="C319" s="25" t="s">
        <v>3885</v>
      </c>
      <c r="D319" s="30" t="s">
        <v>3901</v>
      </c>
      <c r="E319" s="25" t="s">
        <v>3900</v>
      </c>
    </row>
    <row r="320" spans="1:5">
      <c r="A320" s="26" t="str">
        <f t="shared" si="4"/>
        <v>秋田県南秋田郡五城目町</v>
      </c>
      <c r="B320" s="29" t="s">
        <v>3899</v>
      </c>
      <c r="C320" s="25" t="s">
        <v>3885</v>
      </c>
      <c r="D320" s="30" t="s">
        <v>3892</v>
      </c>
      <c r="E320" s="25" t="s">
        <v>3898</v>
      </c>
    </row>
    <row r="321" spans="1:5">
      <c r="A321" s="26" t="str">
        <f t="shared" si="4"/>
        <v>秋田県南秋田郡八郎潟町</v>
      </c>
      <c r="B321" s="29" t="s">
        <v>3897</v>
      </c>
      <c r="C321" s="25" t="s">
        <v>3885</v>
      </c>
      <c r="D321" s="30" t="s">
        <v>3892</v>
      </c>
      <c r="E321" s="25" t="s">
        <v>3896</v>
      </c>
    </row>
    <row r="322" spans="1:5">
      <c r="A322" s="26" t="str">
        <f t="shared" ref="A322:A385" si="5">C322&amp;D322&amp;E322</f>
        <v>秋田県南秋田郡井川町</v>
      </c>
      <c r="B322" s="29" t="s">
        <v>3895</v>
      </c>
      <c r="C322" s="25" t="s">
        <v>3885</v>
      </c>
      <c r="D322" s="30" t="s">
        <v>3892</v>
      </c>
      <c r="E322" s="25" t="s">
        <v>3894</v>
      </c>
    </row>
    <row r="323" spans="1:5">
      <c r="A323" s="26" t="str">
        <f t="shared" si="5"/>
        <v>秋田県南秋田郡大潟村</v>
      </c>
      <c r="B323" s="29" t="s">
        <v>3893</v>
      </c>
      <c r="C323" s="25" t="s">
        <v>3885</v>
      </c>
      <c r="D323" s="30" t="s">
        <v>3892</v>
      </c>
      <c r="E323" s="25" t="s">
        <v>3891</v>
      </c>
    </row>
    <row r="324" spans="1:5">
      <c r="A324" s="26" t="str">
        <f t="shared" si="5"/>
        <v>秋田県仙北郡美郷町</v>
      </c>
      <c r="B324" s="29" t="s">
        <v>3890</v>
      </c>
      <c r="C324" s="25" t="s">
        <v>3885</v>
      </c>
      <c r="D324" s="30" t="s">
        <v>3889</v>
      </c>
      <c r="E324" s="25" t="s">
        <v>688</v>
      </c>
    </row>
    <row r="325" spans="1:5">
      <c r="A325" s="26" t="str">
        <f t="shared" si="5"/>
        <v>秋田県雄勝郡羽後町</v>
      </c>
      <c r="B325" s="29" t="s">
        <v>3888</v>
      </c>
      <c r="C325" s="25" t="s">
        <v>3885</v>
      </c>
      <c r="D325" s="30" t="s">
        <v>3884</v>
      </c>
      <c r="E325" s="25" t="s">
        <v>3887</v>
      </c>
    </row>
    <row r="326" spans="1:5">
      <c r="A326" s="26" t="str">
        <f t="shared" si="5"/>
        <v>秋田県雄勝郡東成瀬村</v>
      </c>
      <c r="B326" s="29" t="s">
        <v>3886</v>
      </c>
      <c r="C326" s="25" t="s">
        <v>3885</v>
      </c>
      <c r="D326" s="30" t="s">
        <v>3884</v>
      </c>
      <c r="E326" s="25" t="s">
        <v>3883</v>
      </c>
    </row>
    <row r="327" spans="1:5">
      <c r="A327" s="26" t="str">
        <f t="shared" si="5"/>
        <v>山形県山形市</v>
      </c>
      <c r="B327" s="29" t="s">
        <v>3882</v>
      </c>
      <c r="C327" s="25" t="s">
        <v>3810</v>
      </c>
      <c r="D327" s="30" t="s">
        <v>3881</v>
      </c>
      <c r="E327" s="25"/>
    </row>
    <row r="328" spans="1:5">
      <c r="A328" s="26" t="str">
        <f t="shared" si="5"/>
        <v>山形県米沢市</v>
      </c>
      <c r="B328" s="29" t="s">
        <v>3880</v>
      </c>
      <c r="C328" s="25" t="s">
        <v>3810</v>
      </c>
      <c r="D328" s="30" t="s">
        <v>3879</v>
      </c>
      <c r="E328" s="25"/>
    </row>
    <row r="329" spans="1:5">
      <c r="A329" s="26" t="str">
        <f t="shared" si="5"/>
        <v>山形県鶴岡市</v>
      </c>
      <c r="B329" s="29" t="s">
        <v>3878</v>
      </c>
      <c r="C329" s="25" t="s">
        <v>3810</v>
      </c>
      <c r="D329" s="30" t="s">
        <v>3877</v>
      </c>
      <c r="E329" s="25"/>
    </row>
    <row r="330" spans="1:5">
      <c r="A330" s="26" t="str">
        <f t="shared" si="5"/>
        <v>山形県酒田市</v>
      </c>
      <c r="B330" s="29" t="s">
        <v>3876</v>
      </c>
      <c r="C330" s="25" t="s">
        <v>3810</v>
      </c>
      <c r="D330" s="30" t="s">
        <v>3875</v>
      </c>
      <c r="E330" s="25"/>
    </row>
    <row r="331" spans="1:5">
      <c r="A331" s="26" t="str">
        <f t="shared" si="5"/>
        <v>山形県新庄市</v>
      </c>
      <c r="B331" s="29" t="s">
        <v>3874</v>
      </c>
      <c r="C331" s="25" t="s">
        <v>3810</v>
      </c>
      <c r="D331" s="30" t="s">
        <v>3873</v>
      </c>
      <c r="E331" s="25"/>
    </row>
    <row r="332" spans="1:5">
      <c r="A332" s="26" t="str">
        <f t="shared" si="5"/>
        <v>山形県寒河江市</v>
      </c>
      <c r="B332" s="29" t="s">
        <v>3872</v>
      </c>
      <c r="C332" s="25" t="s">
        <v>3810</v>
      </c>
      <c r="D332" s="30" t="s">
        <v>3871</v>
      </c>
      <c r="E332" s="25"/>
    </row>
    <row r="333" spans="1:5">
      <c r="A333" s="26" t="str">
        <f t="shared" si="5"/>
        <v>山形県上山市</v>
      </c>
      <c r="B333" s="29" t="s">
        <v>3870</v>
      </c>
      <c r="C333" s="25" t="s">
        <v>3810</v>
      </c>
      <c r="D333" s="30" t="s">
        <v>3869</v>
      </c>
      <c r="E333" s="25"/>
    </row>
    <row r="334" spans="1:5">
      <c r="A334" s="26" t="str">
        <f t="shared" si="5"/>
        <v>山形県村山市</v>
      </c>
      <c r="B334" s="29" t="s">
        <v>3868</v>
      </c>
      <c r="C334" s="25" t="s">
        <v>3810</v>
      </c>
      <c r="D334" s="30" t="s">
        <v>3867</v>
      </c>
      <c r="E334" s="25"/>
    </row>
    <row r="335" spans="1:5">
      <c r="A335" s="26" t="str">
        <f t="shared" si="5"/>
        <v>山形県長井市</v>
      </c>
      <c r="B335" s="29" t="s">
        <v>3866</v>
      </c>
      <c r="C335" s="25" t="s">
        <v>3810</v>
      </c>
      <c r="D335" s="30" t="s">
        <v>3865</v>
      </c>
      <c r="E335" s="25"/>
    </row>
    <row r="336" spans="1:5">
      <c r="A336" s="26" t="str">
        <f t="shared" si="5"/>
        <v>山形県天童市</v>
      </c>
      <c r="B336" s="29" t="s">
        <v>3864</v>
      </c>
      <c r="C336" s="25" t="s">
        <v>3810</v>
      </c>
      <c r="D336" s="30" t="s">
        <v>3863</v>
      </c>
      <c r="E336" s="25"/>
    </row>
    <row r="337" spans="1:5">
      <c r="A337" s="26" t="str">
        <f t="shared" si="5"/>
        <v>山形県東根市</v>
      </c>
      <c r="B337" s="29" t="s">
        <v>3862</v>
      </c>
      <c r="C337" s="25" t="s">
        <v>3810</v>
      </c>
      <c r="D337" s="30" t="s">
        <v>3861</v>
      </c>
      <c r="E337" s="25"/>
    </row>
    <row r="338" spans="1:5">
      <c r="A338" s="26" t="str">
        <f t="shared" si="5"/>
        <v>山形県尾花沢市</v>
      </c>
      <c r="B338" s="29" t="s">
        <v>3860</v>
      </c>
      <c r="C338" s="25" t="s">
        <v>3810</v>
      </c>
      <c r="D338" s="30" t="s">
        <v>3859</v>
      </c>
      <c r="E338" s="25"/>
    </row>
    <row r="339" spans="1:5">
      <c r="A339" s="26" t="str">
        <f t="shared" si="5"/>
        <v>山形県南陽市</v>
      </c>
      <c r="B339" s="29" t="s">
        <v>3858</v>
      </c>
      <c r="C339" s="25" t="s">
        <v>3810</v>
      </c>
      <c r="D339" s="30" t="s">
        <v>3857</v>
      </c>
      <c r="E339" s="25"/>
    </row>
    <row r="340" spans="1:5">
      <c r="A340" s="26" t="str">
        <f t="shared" si="5"/>
        <v>山形県東村山郡山辺町</v>
      </c>
      <c r="B340" s="29" t="s">
        <v>3856</v>
      </c>
      <c r="C340" s="25" t="s">
        <v>3810</v>
      </c>
      <c r="D340" s="30" t="s">
        <v>3853</v>
      </c>
      <c r="E340" s="25" t="s">
        <v>3855</v>
      </c>
    </row>
    <row r="341" spans="1:5">
      <c r="A341" s="26" t="str">
        <f t="shared" si="5"/>
        <v>山形県東村山郡中山町</v>
      </c>
      <c r="B341" s="29" t="s">
        <v>3854</v>
      </c>
      <c r="C341" s="25" t="s">
        <v>3810</v>
      </c>
      <c r="D341" s="30" t="s">
        <v>3853</v>
      </c>
      <c r="E341" s="25" t="s">
        <v>3852</v>
      </c>
    </row>
    <row r="342" spans="1:5">
      <c r="A342" s="26" t="str">
        <f t="shared" si="5"/>
        <v>山形県西村山郡河北町</v>
      </c>
      <c r="B342" s="29" t="s">
        <v>3851</v>
      </c>
      <c r="C342" s="25" t="s">
        <v>3810</v>
      </c>
      <c r="D342" s="30" t="s">
        <v>3845</v>
      </c>
      <c r="E342" s="25" t="s">
        <v>3850</v>
      </c>
    </row>
    <row r="343" spans="1:5">
      <c r="A343" s="26" t="str">
        <f t="shared" si="5"/>
        <v>山形県西村山郡西川町</v>
      </c>
      <c r="B343" s="29" t="s">
        <v>3849</v>
      </c>
      <c r="C343" s="25" t="s">
        <v>3810</v>
      </c>
      <c r="D343" s="30" t="s">
        <v>3845</v>
      </c>
      <c r="E343" s="25" t="s">
        <v>3848</v>
      </c>
    </row>
    <row r="344" spans="1:5">
      <c r="A344" s="26" t="str">
        <f t="shared" si="5"/>
        <v>山形県西村山郡朝日町</v>
      </c>
      <c r="B344" s="29" t="s">
        <v>3847</v>
      </c>
      <c r="C344" s="25" t="s">
        <v>3810</v>
      </c>
      <c r="D344" s="30" t="s">
        <v>3845</v>
      </c>
      <c r="E344" s="25" t="s">
        <v>2158</v>
      </c>
    </row>
    <row r="345" spans="1:5">
      <c r="A345" s="26" t="str">
        <f t="shared" si="5"/>
        <v>山形県西村山郡大江町</v>
      </c>
      <c r="B345" s="29" t="s">
        <v>3846</v>
      </c>
      <c r="C345" s="25" t="s">
        <v>3810</v>
      </c>
      <c r="D345" s="30" t="s">
        <v>3845</v>
      </c>
      <c r="E345" s="25" t="s">
        <v>3844</v>
      </c>
    </row>
    <row r="346" spans="1:5">
      <c r="A346" s="26" t="str">
        <f t="shared" si="5"/>
        <v>山形県北村山郡大石田町</v>
      </c>
      <c r="B346" s="29" t="s">
        <v>3843</v>
      </c>
      <c r="C346" s="25" t="s">
        <v>3810</v>
      </c>
      <c r="D346" s="30" t="s">
        <v>3842</v>
      </c>
      <c r="E346" s="25" t="s">
        <v>3841</v>
      </c>
    </row>
    <row r="347" spans="1:5">
      <c r="A347" s="26" t="str">
        <f t="shared" si="5"/>
        <v>山形県最上郡金山町</v>
      </c>
      <c r="B347" s="29" t="s">
        <v>3840</v>
      </c>
      <c r="C347" s="25" t="s">
        <v>3810</v>
      </c>
      <c r="D347" s="30" t="s">
        <v>3828</v>
      </c>
      <c r="E347" s="25" t="s">
        <v>3738</v>
      </c>
    </row>
    <row r="348" spans="1:5">
      <c r="A348" s="26" t="str">
        <f t="shared" si="5"/>
        <v>山形県最上郡最上町</v>
      </c>
      <c r="B348" s="29" t="s">
        <v>3839</v>
      </c>
      <c r="C348" s="25" t="s">
        <v>3810</v>
      </c>
      <c r="D348" s="30" t="s">
        <v>3828</v>
      </c>
      <c r="E348" s="25" t="s">
        <v>3838</v>
      </c>
    </row>
    <row r="349" spans="1:5">
      <c r="A349" s="26" t="str">
        <f t="shared" si="5"/>
        <v>山形県最上郡舟形町</v>
      </c>
      <c r="B349" s="29" t="s">
        <v>3837</v>
      </c>
      <c r="C349" s="25" t="s">
        <v>3810</v>
      </c>
      <c r="D349" s="30" t="s">
        <v>3828</v>
      </c>
      <c r="E349" s="25" t="s">
        <v>3836</v>
      </c>
    </row>
    <row r="350" spans="1:5">
      <c r="A350" s="26" t="str">
        <f t="shared" si="5"/>
        <v>山形県最上郡真室川町</v>
      </c>
      <c r="B350" s="29" t="s">
        <v>3835</v>
      </c>
      <c r="C350" s="25" t="s">
        <v>3810</v>
      </c>
      <c r="D350" s="30" t="s">
        <v>3828</v>
      </c>
      <c r="E350" s="25" t="s">
        <v>3834</v>
      </c>
    </row>
    <row r="351" spans="1:5">
      <c r="A351" s="26" t="str">
        <f t="shared" si="5"/>
        <v>山形県最上郡大蔵村</v>
      </c>
      <c r="B351" s="29" t="s">
        <v>3833</v>
      </c>
      <c r="C351" s="25" t="s">
        <v>3810</v>
      </c>
      <c r="D351" s="30" t="s">
        <v>3828</v>
      </c>
      <c r="E351" s="25" t="s">
        <v>3832</v>
      </c>
    </row>
    <row r="352" spans="1:5">
      <c r="A352" s="26" t="str">
        <f t="shared" si="5"/>
        <v>山形県最上郡鮭川村</v>
      </c>
      <c r="B352" s="29" t="s">
        <v>3831</v>
      </c>
      <c r="C352" s="25" t="s">
        <v>3810</v>
      </c>
      <c r="D352" s="30" t="s">
        <v>3828</v>
      </c>
      <c r="E352" s="25" t="s">
        <v>3830</v>
      </c>
    </row>
    <row r="353" spans="1:5">
      <c r="A353" s="26" t="str">
        <f t="shared" si="5"/>
        <v>山形県最上郡戸沢村</v>
      </c>
      <c r="B353" s="29" t="s">
        <v>3829</v>
      </c>
      <c r="C353" s="25" t="s">
        <v>3810</v>
      </c>
      <c r="D353" s="30" t="s">
        <v>3828</v>
      </c>
      <c r="E353" s="25" t="s">
        <v>3827</v>
      </c>
    </row>
    <row r="354" spans="1:5">
      <c r="A354" s="26" t="str">
        <f t="shared" si="5"/>
        <v>山形県東置賜郡高畠町</v>
      </c>
      <c r="B354" s="29" t="s">
        <v>3826</v>
      </c>
      <c r="C354" s="25" t="s">
        <v>3810</v>
      </c>
      <c r="D354" s="30" t="s">
        <v>3823</v>
      </c>
      <c r="E354" s="25" t="s">
        <v>3825</v>
      </c>
    </row>
    <row r="355" spans="1:5">
      <c r="A355" s="26" t="str">
        <f t="shared" si="5"/>
        <v>山形県東置賜郡川西町</v>
      </c>
      <c r="B355" s="29" t="s">
        <v>3824</v>
      </c>
      <c r="C355" s="25" t="s">
        <v>3810</v>
      </c>
      <c r="D355" s="30" t="s">
        <v>3823</v>
      </c>
      <c r="E355" s="25" t="s">
        <v>1725</v>
      </c>
    </row>
    <row r="356" spans="1:5">
      <c r="A356" s="26" t="str">
        <f t="shared" si="5"/>
        <v>山形県西置賜郡小国町</v>
      </c>
      <c r="B356" s="29" t="s">
        <v>3822</v>
      </c>
      <c r="C356" s="25" t="s">
        <v>3810</v>
      </c>
      <c r="D356" s="30" t="s">
        <v>3818</v>
      </c>
      <c r="E356" s="25" t="s">
        <v>830</v>
      </c>
    </row>
    <row r="357" spans="1:5">
      <c r="A357" s="26" t="str">
        <f t="shared" si="5"/>
        <v>山形県西置賜郡白鷹町</v>
      </c>
      <c r="B357" s="29" t="s">
        <v>3821</v>
      </c>
      <c r="C357" s="25" t="s">
        <v>3810</v>
      </c>
      <c r="D357" s="30" t="s">
        <v>3818</v>
      </c>
      <c r="E357" s="25" t="s">
        <v>3820</v>
      </c>
    </row>
    <row r="358" spans="1:5">
      <c r="A358" s="26" t="str">
        <f t="shared" si="5"/>
        <v>山形県西置賜郡飯豊町</v>
      </c>
      <c r="B358" s="29" t="s">
        <v>3819</v>
      </c>
      <c r="C358" s="25" t="s">
        <v>3810</v>
      </c>
      <c r="D358" s="30" t="s">
        <v>3818</v>
      </c>
      <c r="E358" s="25" t="s">
        <v>3817</v>
      </c>
    </row>
    <row r="359" spans="1:5">
      <c r="A359" s="26" t="str">
        <f t="shared" si="5"/>
        <v>山形県東田川郡三川町</v>
      </c>
      <c r="B359" s="29" t="s">
        <v>3816</v>
      </c>
      <c r="C359" s="25" t="s">
        <v>3810</v>
      </c>
      <c r="D359" s="30" t="s">
        <v>3813</v>
      </c>
      <c r="E359" s="25" t="s">
        <v>3815</v>
      </c>
    </row>
    <row r="360" spans="1:5">
      <c r="A360" s="26" t="str">
        <f t="shared" si="5"/>
        <v>山形県東田川郡庄内町</v>
      </c>
      <c r="B360" s="29" t="s">
        <v>3814</v>
      </c>
      <c r="C360" s="25" t="s">
        <v>3810</v>
      </c>
      <c r="D360" s="30" t="s">
        <v>3813</v>
      </c>
      <c r="E360" s="25" t="s">
        <v>3812</v>
      </c>
    </row>
    <row r="361" spans="1:5">
      <c r="A361" s="26" t="str">
        <f t="shared" si="5"/>
        <v>山形県飽海郡遊佐町</v>
      </c>
      <c r="B361" s="29" t="s">
        <v>3811</v>
      </c>
      <c r="C361" s="25" t="s">
        <v>3810</v>
      </c>
      <c r="D361" s="30" t="s">
        <v>3809</v>
      </c>
      <c r="E361" s="25" t="s">
        <v>3808</v>
      </c>
    </row>
    <row r="362" spans="1:5">
      <c r="A362" s="26" t="str">
        <f t="shared" si="5"/>
        <v>福島県福島市</v>
      </c>
      <c r="B362" s="29" t="s">
        <v>3807</v>
      </c>
      <c r="C362" s="25" t="s">
        <v>3679</v>
      </c>
      <c r="D362" s="30" t="s">
        <v>3806</v>
      </c>
      <c r="E362" s="25"/>
    </row>
    <row r="363" spans="1:5">
      <c r="A363" s="26" t="str">
        <f t="shared" si="5"/>
        <v>福島県会津若松市</v>
      </c>
      <c r="B363" s="29" t="s">
        <v>3805</v>
      </c>
      <c r="C363" s="25" t="s">
        <v>3679</v>
      </c>
      <c r="D363" s="30" t="s">
        <v>3804</v>
      </c>
      <c r="E363" s="25"/>
    </row>
    <row r="364" spans="1:5">
      <c r="A364" s="26" t="str">
        <f t="shared" si="5"/>
        <v>福島県郡山市</v>
      </c>
      <c r="B364" s="29" t="s">
        <v>3803</v>
      </c>
      <c r="C364" s="25" t="s">
        <v>3679</v>
      </c>
      <c r="D364" s="30" t="s">
        <v>3802</v>
      </c>
      <c r="E364" s="25"/>
    </row>
    <row r="365" spans="1:5">
      <c r="A365" s="26" t="str">
        <f t="shared" si="5"/>
        <v>福島県いわき市</v>
      </c>
      <c r="B365" s="29" t="s">
        <v>3801</v>
      </c>
      <c r="C365" s="25" t="s">
        <v>3679</v>
      </c>
      <c r="D365" s="30" t="s">
        <v>3800</v>
      </c>
      <c r="E365" s="25"/>
    </row>
    <row r="366" spans="1:5">
      <c r="A366" s="26" t="str">
        <f t="shared" si="5"/>
        <v>福島県白河市</v>
      </c>
      <c r="B366" s="29" t="s">
        <v>3799</v>
      </c>
      <c r="C366" s="25" t="s">
        <v>3679</v>
      </c>
      <c r="D366" s="30" t="s">
        <v>3798</v>
      </c>
      <c r="E366" s="25"/>
    </row>
    <row r="367" spans="1:5">
      <c r="A367" s="26" t="str">
        <f t="shared" si="5"/>
        <v>福島県須賀川市</v>
      </c>
      <c r="B367" s="29" t="s">
        <v>3797</v>
      </c>
      <c r="C367" s="25" t="s">
        <v>3679</v>
      </c>
      <c r="D367" s="30" t="s">
        <v>3796</v>
      </c>
      <c r="E367" s="25"/>
    </row>
    <row r="368" spans="1:5">
      <c r="A368" s="26" t="str">
        <f t="shared" si="5"/>
        <v>福島県喜多方市</v>
      </c>
      <c r="B368" s="29" t="s">
        <v>3795</v>
      </c>
      <c r="C368" s="25" t="s">
        <v>3679</v>
      </c>
      <c r="D368" s="30" t="s">
        <v>3794</v>
      </c>
      <c r="E368" s="25"/>
    </row>
    <row r="369" spans="1:5">
      <c r="A369" s="26" t="str">
        <f t="shared" si="5"/>
        <v>福島県相馬市</v>
      </c>
      <c r="B369" s="29" t="s">
        <v>3793</v>
      </c>
      <c r="C369" s="25" t="s">
        <v>3679</v>
      </c>
      <c r="D369" s="30" t="s">
        <v>3792</v>
      </c>
      <c r="E369" s="25"/>
    </row>
    <row r="370" spans="1:5">
      <c r="A370" s="26" t="str">
        <f t="shared" si="5"/>
        <v>福島県二本松市</v>
      </c>
      <c r="B370" s="29" t="s">
        <v>3791</v>
      </c>
      <c r="C370" s="25" t="s">
        <v>3679</v>
      </c>
      <c r="D370" s="30" t="s">
        <v>3790</v>
      </c>
      <c r="E370" s="25"/>
    </row>
    <row r="371" spans="1:5">
      <c r="A371" s="26" t="str">
        <f t="shared" si="5"/>
        <v>福島県田村市</v>
      </c>
      <c r="B371" s="29" t="s">
        <v>3789</v>
      </c>
      <c r="C371" s="25" t="s">
        <v>3679</v>
      </c>
      <c r="D371" s="30" t="s">
        <v>3788</v>
      </c>
      <c r="E371" s="25"/>
    </row>
    <row r="372" spans="1:5">
      <c r="A372" s="26" t="str">
        <f t="shared" si="5"/>
        <v>福島県南相馬市</v>
      </c>
      <c r="B372" s="29" t="s">
        <v>3787</v>
      </c>
      <c r="C372" s="25" t="s">
        <v>3679</v>
      </c>
      <c r="D372" s="30" t="s">
        <v>3786</v>
      </c>
      <c r="E372" s="25"/>
    </row>
    <row r="373" spans="1:5">
      <c r="A373" s="26" t="str">
        <f t="shared" si="5"/>
        <v>福島県伊達市</v>
      </c>
      <c r="B373" s="29" t="s">
        <v>3785</v>
      </c>
      <c r="C373" s="25" t="s">
        <v>3679</v>
      </c>
      <c r="D373" s="30" t="s">
        <v>3784</v>
      </c>
      <c r="E373" s="25"/>
    </row>
    <row r="374" spans="1:5">
      <c r="A374" s="26" t="str">
        <f t="shared" si="5"/>
        <v>福島県本宮市</v>
      </c>
      <c r="B374" s="29" t="s">
        <v>3783</v>
      </c>
      <c r="C374" s="25" t="s">
        <v>3679</v>
      </c>
      <c r="D374" s="30" t="s">
        <v>3782</v>
      </c>
      <c r="E374" s="25"/>
    </row>
    <row r="375" spans="1:5">
      <c r="A375" s="26" t="str">
        <f t="shared" si="5"/>
        <v>福島県伊達郡桑折町</v>
      </c>
      <c r="B375" s="29" t="s">
        <v>3781</v>
      </c>
      <c r="C375" s="25" t="s">
        <v>3679</v>
      </c>
      <c r="D375" s="30" t="s">
        <v>3776</v>
      </c>
      <c r="E375" s="25" t="s">
        <v>3780</v>
      </c>
    </row>
    <row r="376" spans="1:5">
      <c r="A376" s="26" t="str">
        <f t="shared" si="5"/>
        <v>福島県伊達郡国見町</v>
      </c>
      <c r="B376" s="29" t="s">
        <v>3779</v>
      </c>
      <c r="C376" s="25" t="s">
        <v>3679</v>
      </c>
      <c r="D376" s="30" t="s">
        <v>3776</v>
      </c>
      <c r="E376" s="25" t="s">
        <v>3778</v>
      </c>
    </row>
    <row r="377" spans="1:5">
      <c r="A377" s="26" t="str">
        <f t="shared" si="5"/>
        <v>福島県伊達郡川俣町</v>
      </c>
      <c r="B377" s="29" t="s">
        <v>3777</v>
      </c>
      <c r="C377" s="25" t="s">
        <v>3679</v>
      </c>
      <c r="D377" s="30" t="s">
        <v>3776</v>
      </c>
      <c r="E377" s="25" t="s">
        <v>3775</v>
      </c>
    </row>
    <row r="378" spans="1:5">
      <c r="A378" s="26" t="str">
        <f t="shared" si="5"/>
        <v>福島県安達郡大玉村</v>
      </c>
      <c r="B378" s="29" t="s">
        <v>3774</v>
      </c>
      <c r="C378" s="25" t="s">
        <v>3679</v>
      </c>
      <c r="D378" s="30" t="s">
        <v>3773</v>
      </c>
      <c r="E378" s="25" t="s">
        <v>3772</v>
      </c>
    </row>
    <row r="379" spans="1:5">
      <c r="A379" s="26" t="str">
        <f t="shared" si="5"/>
        <v>福島県岩瀬郡鏡石町</v>
      </c>
      <c r="B379" s="29" t="s">
        <v>3771</v>
      </c>
      <c r="C379" s="25" t="s">
        <v>3679</v>
      </c>
      <c r="D379" s="30" t="s">
        <v>3768</v>
      </c>
      <c r="E379" s="25" t="s">
        <v>3770</v>
      </c>
    </row>
    <row r="380" spans="1:5">
      <c r="A380" s="26" t="str">
        <f t="shared" si="5"/>
        <v>福島県岩瀬郡天栄村</v>
      </c>
      <c r="B380" s="29" t="s">
        <v>3769</v>
      </c>
      <c r="C380" s="25" t="s">
        <v>3679</v>
      </c>
      <c r="D380" s="30" t="s">
        <v>3768</v>
      </c>
      <c r="E380" s="25" t="s">
        <v>3767</v>
      </c>
    </row>
    <row r="381" spans="1:5">
      <c r="A381" s="26" t="str">
        <f t="shared" si="5"/>
        <v>福島県南会津郡下郷町</v>
      </c>
      <c r="B381" s="29" t="s">
        <v>3766</v>
      </c>
      <c r="C381" s="25" t="s">
        <v>3679</v>
      </c>
      <c r="D381" s="30" t="s">
        <v>3759</v>
      </c>
      <c r="E381" s="25" t="s">
        <v>3765</v>
      </c>
    </row>
    <row r="382" spans="1:5">
      <c r="A382" s="26" t="str">
        <f t="shared" si="5"/>
        <v>福島県南会津郡檜枝岐村</v>
      </c>
      <c r="B382" s="29" t="s">
        <v>3764</v>
      </c>
      <c r="C382" s="25" t="s">
        <v>3679</v>
      </c>
      <c r="D382" s="30" t="s">
        <v>3759</v>
      </c>
      <c r="E382" s="25" t="s">
        <v>3763</v>
      </c>
    </row>
    <row r="383" spans="1:5">
      <c r="A383" s="26" t="str">
        <f t="shared" si="5"/>
        <v>福島県南会津郡只見町</v>
      </c>
      <c r="B383" s="29" t="s">
        <v>3762</v>
      </c>
      <c r="C383" s="25" t="s">
        <v>3679</v>
      </c>
      <c r="D383" s="30" t="s">
        <v>3759</v>
      </c>
      <c r="E383" s="25" t="s">
        <v>3761</v>
      </c>
    </row>
    <row r="384" spans="1:5">
      <c r="A384" s="26" t="str">
        <f t="shared" si="5"/>
        <v>福島県南会津郡南会津町</v>
      </c>
      <c r="B384" s="29" t="s">
        <v>3760</v>
      </c>
      <c r="C384" s="25" t="s">
        <v>3679</v>
      </c>
      <c r="D384" s="30" t="s">
        <v>3759</v>
      </c>
      <c r="E384" s="25" t="s">
        <v>3758</v>
      </c>
    </row>
    <row r="385" spans="1:5">
      <c r="A385" s="26" t="str">
        <f t="shared" si="5"/>
        <v>福島県耶麻郡北塩原村</v>
      </c>
      <c r="B385" s="29" t="s">
        <v>3757</v>
      </c>
      <c r="C385" s="25" t="s">
        <v>3679</v>
      </c>
      <c r="D385" s="30" t="s">
        <v>3750</v>
      </c>
      <c r="E385" s="25" t="s">
        <v>3756</v>
      </c>
    </row>
    <row r="386" spans="1:5">
      <c r="A386" s="26" t="str">
        <f t="shared" ref="A386:A449" si="6">C386&amp;D386&amp;E386</f>
        <v>福島県耶麻郡西会津町</v>
      </c>
      <c r="B386" s="29" t="s">
        <v>3755</v>
      </c>
      <c r="C386" s="25" t="s">
        <v>3679</v>
      </c>
      <c r="D386" s="30" t="s">
        <v>3750</v>
      </c>
      <c r="E386" s="25" t="s">
        <v>3754</v>
      </c>
    </row>
    <row r="387" spans="1:5">
      <c r="A387" s="26" t="str">
        <f t="shared" si="6"/>
        <v>福島県耶麻郡磐梯町</v>
      </c>
      <c r="B387" s="29" t="s">
        <v>3753</v>
      </c>
      <c r="C387" s="25" t="s">
        <v>3679</v>
      </c>
      <c r="D387" s="30" t="s">
        <v>3750</v>
      </c>
      <c r="E387" s="25" t="s">
        <v>3752</v>
      </c>
    </row>
    <row r="388" spans="1:5">
      <c r="A388" s="26" t="str">
        <f t="shared" si="6"/>
        <v>福島県耶麻郡猪苗代町</v>
      </c>
      <c r="B388" s="29" t="s">
        <v>3751</v>
      </c>
      <c r="C388" s="25" t="s">
        <v>3679</v>
      </c>
      <c r="D388" s="30" t="s">
        <v>3750</v>
      </c>
      <c r="E388" s="25" t="s">
        <v>3749</v>
      </c>
    </row>
    <row r="389" spans="1:5">
      <c r="A389" s="26" t="str">
        <f t="shared" si="6"/>
        <v>福島県河沼郡会津坂下町</v>
      </c>
      <c r="B389" s="29" t="s">
        <v>3748</v>
      </c>
      <c r="C389" s="25" t="s">
        <v>3679</v>
      </c>
      <c r="D389" s="30" t="s">
        <v>3743</v>
      </c>
      <c r="E389" s="25" t="s">
        <v>3747</v>
      </c>
    </row>
    <row r="390" spans="1:5">
      <c r="A390" s="26" t="str">
        <f t="shared" si="6"/>
        <v>福島県河沼郡湯川村</v>
      </c>
      <c r="B390" s="29" t="s">
        <v>3746</v>
      </c>
      <c r="C390" s="25" t="s">
        <v>3679</v>
      </c>
      <c r="D390" s="30" t="s">
        <v>3743</v>
      </c>
      <c r="E390" s="25" t="s">
        <v>3745</v>
      </c>
    </row>
    <row r="391" spans="1:5">
      <c r="A391" s="26" t="str">
        <f t="shared" si="6"/>
        <v>福島県河沼郡柳津町</v>
      </c>
      <c r="B391" s="29" t="s">
        <v>3744</v>
      </c>
      <c r="C391" s="25" t="s">
        <v>3679</v>
      </c>
      <c r="D391" s="30" t="s">
        <v>3743</v>
      </c>
      <c r="E391" s="25" t="s">
        <v>3742</v>
      </c>
    </row>
    <row r="392" spans="1:5">
      <c r="A392" s="26" t="str">
        <f t="shared" si="6"/>
        <v>福島県大沼郡三島町</v>
      </c>
      <c r="B392" s="29" t="s">
        <v>3741</v>
      </c>
      <c r="C392" s="25" t="s">
        <v>3679</v>
      </c>
      <c r="D392" s="30" t="s">
        <v>3735</v>
      </c>
      <c r="E392" s="25" t="s">
        <v>3740</v>
      </c>
    </row>
    <row r="393" spans="1:5">
      <c r="A393" s="26" t="str">
        <f t="shared" si="6"/>
        <v>福島県大沼郡金山町</v>
      </c>
      <c r="B393" s="29" t="s">
        <v>3739</v>
      </c>
      <c r="C393" s="25" t="s">
        <v>3679</v>
      </c>
      <c r="D393" s="30" t="s">
        <v>3735</v>
      </c>
      <c r="E393" s="25" t="s">
        <v>3738</v>
      </c>
    </row>
    <row r="394" spans="1:5">
      <c r="A394" s="26" t="str">
        <f t="shared" si="6"/>
        <v>福島県大沼郡昭和村</v>
      </c>
      <c r="B394" s="29" t="s">
        <v>3737</v>
      </c>
      <c r="C394" s="25" t="s">
        <v>3679</v>
      </c>
      <c r="D394" s="30" t="s">
        <v>3735</v>
      </c>
      <c r="E394" s="25" t="s">
        <v>3467</v>
      </c>
    </row>
    <row r="395" spans="1:5">
      <c r="A395" s="26" t="str">
        <f t="shared" si="6"/>
        <v>福島県大沼郡会津美里町</v>
      </c>
      <c r="B395" s="29" t="s">
        <v>3736</v>
      </c>
      <c r="C395" s="25" t="s">
        <v>3679</v>
      </c>
      <c r="D395" s="30" t="s">
        <v>3735</v>
      </c>
      <c r="E395" s="25" t="s">
        <v>3734</v>
      </c>
    </row>
    <row r="396" spans="1:5">
      <c r="A396" s="26" t="str">
        <f t="shared" si="6"/>
        <v>福島県西白河郡西郷村</v>
      </c>
      <c r="B396" s="29" t="s">
        <v>3733</v>
      </c>
      <c r="C396" s="25" t="s">
        <v>3679</v>
      </c>
      <c r="D396" s="30" t="s">
        <v>3726</v>
      </c>
      <c r="E396" s="25" t="s">
        <v>3732</v>
      </c>
    </row>
    <row r="397" spans="1:5">
      <c r="A397" s="26" t="str">
        <f t="shared" si="6"/>
        <v>福島県西白河郡泉崎村</v>
      </c>
      <c r="B397" s="29" t="s">
        <v>3731</v>
      </c>
      <c r="C397" s="25" t="s">
        <v>3679</v>
      </c>
      <c r="D397" s="30" t="s">
        <v>3726</v>
      </c>
      <c r="E397" s="25" t="s">
        <v>3730</v>
      </c>
    </row>
    <row r="398" spans="1:5">
      <c r="A398" s="26" t="str">
        <f t="shared" si="6"/>
        <v>福島県西白河郡中島村</v>
      </c>
      <c r="B398" s="29" t="s">
        <v>3729</v>
      </c>
      <c r="C398" s="25" t="s">
        <v>3679</v>
      </c>
      <c r="D398" s="30" t="s">
        <v>3726</v>
      </c>
      <c r="E398" s="25" t="s">
        <v>3728</v>
      </c>
    </row>
    <row r="399" spans="1:5">
      <c r="A399" s="26" t="str">
        <f t="shared" si="6"/>
        <v>福島県西白河郡矢吹町</v>
      </c>
      <c r="B399" s="29" t="s">
        <v>3727</v>
      </c>
      <c r="C399" s="25" t="s">
        <v>3679</v>
      </c>
      <c r="D399" s="30" t="s">
        <v>3726</v>
      </c>
      <c r="E399" s="25" t="s">
        <v>3725</v>
      </c>
    </row>
    <row r="400" spans="1:5">
      <c r="A400" s="26" t="str">
        <f t="shared" si="6"/>
        <v>福島県東白川郡棚倉町</v>
      </c>
      <c r="B400" s="29" t="s">
        <v>3724</v>
      </c>
      <c r="C400" s="25" t="s">
        <v>3679</v>
      </c>
      <c r="D400" s="30" t="s">
        <v>3717</v>
      </c>
      <c r="E400" s="25" t="s">
        <v>3723</v>
      </c>
    </row>
    <row r="401" spans="1:5">
      <c r="A401" s="26" t="str">
        <f t="shared" si="6"/>
        <v>福島県東白川郡矢祭町</v>
      </c>
      <c r="B401" s="29" t="s">
        <v>3722</v>
      </c>
      <c r="C401" s="25" t="s">
        <v>3679</v>
      </c>
      <c r="D401" s="30" t="s">
        <v>3717</v>
      </c>
      <c r="E401" s="25" t="s">
        <v>3721</v>
      </c>
    </row>
    <row r="402" spans="1:5">
      <c r="A402" s="26" t="str">
        <f t="shared" si="6"/>
        <v>福島県東白川郡塙町</v>
      </c>
      <c r="B402" s="29" t="s">
        <v>3720</v>
      </c>
      <c r="C402" s="25" t="s">
        <v>3679</v>
      </c>
      <c r="D402" s="30" t="s">
        <v>3717</v>
      </c>
      <c r="E402" s="25" t="s">
        <v>3719</v>
      </c>
    </row>
    <row r="403" spans="1:5">
      <c r="A403" s="26" t="str">
        <f t="shared" si="6"/>
        <v>福島県東白川郡鮫川村</v>
      </c>
      <c r="B403" s="29" t="s">
        <v>3718</v>
      </c>
      <c r="C403" s="25" t="s">
        <v>3679</v>
      </c>
      <c r="D403" s="30" t="s">
        <v>3717</v>
      </c>
      <c r="E403" s="25" t="s">
        <v>3716</v>
      </c>
    </row>
    <row r="404" spans="1:5">
      <c r="A404" s="26" t="str">
        <f t="shared" si="6"/>
        <v>福島県石川郡石川町</v>
      </c>
      <c r="B404" s="29" t="s">
        <v>3715</v>
      </c>
      <c r="C404" s="25" t="s">
        <v>3679</v>
      </c>
      <c r="D404" s="30" t="s">
        <v>3706</v>
      </c>
      <c r="E404" s="25" t="s">
        <v>3714</v>
      </c>
    </row>
    <row r="405" spans="1:5">
      <c r="A405" s="26" t="str">
        <f t="shared" si="6"/>
        <v>福島県石川郡玉川村</v>
      </c>
      <c r="B405" s="29" t="s">
        <v>3713</v>
      </c>
      <c r="C405" s="25" t="s">
        <v>3679</v>
      </c>
      <c r="D405" s="30" t="s">
        <v>3706</v>
      </c>
      <c r="E405" s="25" t="s">
        <v>3712</v>
      </c>
    </row>
    <row r="406" spans="1:5">
      <c r="A406" s="26" t="str">
        <f t="shared" si="6"/>
        <v>福島県石川郡平田村</v>
      </c>
      <c r="B406" s="29" t="s">
        <v>3711</v>
      </c>
      <c r="C406" s="25" t="s">
        <v>3679</v>
      </c>
      <c r="D406" s="30" t="s">
        <v>3706</v>
      </c>
      <c r="E406" s="25" t="s">
        <v>3710</v>
      </c>
    </row>
    <row r="407" spans="1:5">
      <c r="A407" s="26" t="str">
        <f t="shared" si="6"/>
        <v>福島県石川郡浅川町</v>
      </c>
      <c r="B407" s="29" t="s">
        <v>3709</v>
      </c>
      <c r="C407" s="25" t="s">
        <v>3679</v>
      </c>
      <c r="D407" s="30" t="s">
        <v>3706</v>
      </c>
      <c r="E407" s="25" t="s">
        <v>3708</v>
      </c>
    </row>
    <row r="408" spans="1:5">
      <c r="A408" s="26" t="str">
        <f t="shared" si="6"/>
        <v>福島県石川郡古殿町</v>
      </c>
      <c r="B408" s="29" t="s">
        <v>3707</v>
      </c>
      <c r="C408" s="25" t="s">
        <v>3679</v>
      </c>
      <c r="D408" s="30" t="s">
        <v>3706</v>
      </c>
      <c r="E408" s="25" t="s">
        <v>3705</v>
      </c>
    </row>
    <row r="409" spans="1:5">
      <c r="A409" s="26" t="str">
        <f t="shared" si="6"/>
        <v>福島県田村郡三春町</v>
      </c>
      <c r="B409" s="29" t="s">
        <v>3704</v>
      </c>
      <c r="C409" s="25" t="s">
        <v>3679</v>
      </c>
      <c r="D409" s="30" t="s">
        <v>3701</v>
      </c>
      <c r="E409" s="25" t="s">
        <v>3703</v>
      </c>
    </row>
    <row r="410" spans="1:5">
      <c r="A410" s="26" t="str">
        <f t="shared" si="6"/>
        <v>福島県田村郡小野町</v>
      </c>
      <c r="B410" s="29" t="s">
        <v>3702</v>
      </c>
      <c r="C410" s="25" t="s">
        <v>3679</v>
      </c>
      <c r="D410" s="30" t="s">
        <v>3701</v>
      </c>
      <c r="E410" s="25" t="s">
        <v>3700</v>
      </c>
    </row>
    <row r="411" spans="1:5">
      <c r="A411" s="26" t="str">
        <f t="shared" si="6"/>
        <v>福島県双葉郡広野町</v>
      </c>
      <c r="B411" s="29" t="s">
        <v>3699</v>
      </c>
      <c r="C411" s="25" t="s">
        <v>3679</v>
      </c>
      <c r="D411" s="30" t="s">
        <v>3684</v>
      </c>
      <c r="E411" s="25" t="s">
        <v>3698</v>
      </c>
    </row>
    <row r="412" spans="1:5">
      <c r="A412" s="26" t="str">
        <f t="shared" si="6"/>
        <v>福島県双葉郡楢葉町</v>
      </c>
      <c r="B412" s="29" t="s">
        <v>3697</v>
      </c>
      <c r="C412" s="25" t="s">
        <v>3679</v>
      </c>
      <c r="D412" s="30" t="s">
        <v>3684</v>
      </c>
      <c r="E412" s="25" t="s">
        <v>3696</v>
      </c>
    </row>
    <row r="413" spans="1:5">
      <c r="A413" s="26" t="str">
        <f t="shared" si="6"/>
        <v>福島県双葉郡富岡町</v>
      </c>
      <c r="B413" s="29" t="s">
        <v>3695</v>
      </c>
      <c r="C413" s="25" t="s">
        <v>3679</v>
      </c>
      <c r="D413" s="30" t="s">
        <v>3684</v>
      </c>
      <c r="E413" s="25" t="s">
        <v>3694</v>
      </c>
    </row>
    <row r="414" spans="1:5">
      <c r="A414" s="26" t="str">
        <f t="shared" si="6"/>
        <v>福島県双葉郡川内村</v>
      </c>
      <c r="B414" s="29" t="s">
        <v>3693</v>
      </c>
      <c r="C414" s="25" t="s">
        <v>3679</v>
      </c>
      <c r="D414" s="30" t="s">
        <v>3684</v>
      </c>
      <c r="E414" s="25" t="s">
        <v>3692</v>
      </c>
    </row>
    <row r="415" spans="1:5">
      <c r="A415" s="26" t="str">
        <f t="shared" si="6"/>
        <v>福島県双葉郡大熊町</v>
      </c>
      <c r="B415" s="29" t="s">
        <v>3691</v>
      </c>
      <c r="C415" s="25" t="s">
        <v>3679</v>
      </c>
      <c r="D415" s="30" t="s">
        <v>3684</v>
      </c>
      <c r="E415" s="25" t="s">
        <v>3690</v>
      </c>
    </row>
    <row r="416" spans="1:5">
      <c r="A416" s="26" t="str">
        <f t="shared" si="6"/>
        <v>福島県双葉郡双葉町</v>
      </c>
      <c r="B416" s="29" t="s">
        <v>3689</v>
      </c>
      <c r="C416" s="25" t="s">
        <v>3679</v>
      </c>
      <c r="D416" s="30" t="s">
        <v>3684</v>
      </c>
      <c r="E416" s="25" t="s">
        <v>3688</v>
      </c>
    </row>
    <row r="417" spans="1:5">
      <c r="A417" s="26" t="str">
        <f t="shared" si="6"/>
        <v>福島県双葉郡浪江町</v>
      </c>
      <c r="B417" s="29" t="s">
        <v>3687</v>
      </c>
      <c r="C417" s="25" t="s">
        <v>3679</v>
      </c>
      <c r="D417" s="30" t="s">
        <v>3684</v>
      </c>
      <c r="E417" s="25" t="s">
        <v>3686</v>
      </c>
    </row>
    <row r="418" spans="1:5">
      <c r="A418" s="26" t="str">
        <f t="shared" si="6"/>
        <v>福島県双葉郡葛尾村</v>
      </c>
      <c r="B418" s="29" t="s">
        <v>3685</v>
      </c>
      <c r="C418" s="25" t="s">
        <v>3679</v>
      </c>
      <c r="D418" s="30" t="s">
        <v>3684</v>
      </c>
      <c r="E418" s="25" t="s">
        <v>3683</v>
      </c>
    </row>
    <row r="419" spans="1:5">
      <c r="A419" s="26" t="str">
        <f t="shared" si="6"/>
        <v>福島県相馬郡新地町</v>
      </c>
      <c r="B419" s="29" t="s">
        <v>3682</v>
      </c>
      <c r="C419" s="25" t="s">
        <v>3679</v>
      </c>
      <c r="D419" s="30" t="s">
        <v>3678</v>
      </c>
      <c r="E419" s="25" t="s">
        <v>3681</v>
      </c>
    </row>
    <row r="420" spans="1:5">
      <c r="A420" s="26" t="str">
        <f t="shared" si="6"/>
        <v>福島県相馬郡飯舘村</v>
      </c>
      <c r="B420" s="29" t="s">
        <v>3680</v>
      </c>
      <c r="C420" s="25" t="s">
        <v>3679</v>
      </c>
      <c r="D420" s="30" t="s">
        <v>3678</v>
      </c>
      <c r="E420" s="25" t="s">
        <v>3677</v>
      </c>
    </row>
    <row r="421" spans="1:5">
      <c r="A421" s="26" t="str">
        <f t="shared" si="6"/>
        <v>茨城県水戸市</v>
      </c>
      <c r="B421" s="29" t="s">
        <v>3676</v>
      </c>
      <c r="C421" s="25" t="s">
        <v>3583</v>
      </c>
      <c r="D421" s="30" t="s">
        <v>3675</v>
      </c>
      <c r="E421" s="25"/>
    </row>
    <row r="422" spans="1:5">
      <c r="A422" s="26" t="str">
        <f t="shared" si="6"/>
        <v>茨城県日立市</v>
      </c>
      <c r="B422" s="29" t="s">
        <v>3674</v>
      </c>
      <c r="C422" s="25" t="s">
        <v>3583</v>
      </c>
      <c r="D422" s="30" t="s">
        <v>3673</v>
      </c>
      <c r="E422" s="25"/>
    </row>
    <row r="423" spans="1:5">
      <c r="A423" s="26" t="str">
        <f t="shared" si="6"/>
        <v>茨城県土浦市</v>
      </c>
      <c r="B423" s="29" t="s">
        <v>3672</v>
      </c>
      <c r="C423" s="25" t="s">
        <v>3583</v>
      </c>
      <c r="D423" s="30" t="s">
        <v>3671</v>
      </c>
      <c r="E423" s="25"/>
    </row>
    <row r="424" spans="1:5">
      <c r="A424" s="26" t="str">
        <f t="shared" si="6"/>
        <v>茨城県古河市</v>
      </c>
      <c r="B424" s="29" t="s">
        <v>3670</v>
      </c>
      <c r="C424" s="25" t="s">
        <v>3583</v>
      </c>
      <c r="D424" s="30" t="s">
        <v>3669</v>
      </c>
      <c r="E424" s="25"/>
    </row>
    <row r="425" spans="1:5">
      <c r="A425" s="26" t="str">
        <f t="shared" si="6"/>
        <v>茨城県石岡市</v>
      </c>
      <c r="B425" s="29" t="s">
        <v>3668</v>
      </c>
      <c r="C425" s="25" t="s">
        <v>3583</v>
      </c>
      <c r="D425" s="30" t="s">
        <v>3667</v>
      </c>
      <c r="E425" s="25"/>
    </row>
    <row r="426" spans="1:5">
      <c r="A426" s="26" t="str">
        <f t="shared" si="6"/>
        <v>茨城県結城市</v>
      </c>
      <c r="B426" s="29" t="s">
        <v>3666</v>
      </c>
      <c r="C426" s="25" t="s">
        <v>3583</v>
      </c>
      <c r="D426" s="30" t="s">
        <v>3665</v>
      </c>
      <c r="E426" s="25"/>
    </row>
    <row r="427" spans="1:5">
      <c r="A427" s="26" t="str">
        <f t="shared" si="6"/>
        <v>茨城県龍ケ崎市</v>
      </c>
      <c r="B427" s="29" t="s">
        <v>3664</v>
      </c>
      <c r="C427" s="25" t="s">
        <v>3583</v>
      </c>
      <c r="D427" s="30" t="s">
        <v>3663</v>
      </c>
      <c r="E427" s="25"/>
    </row>
    <row r="428" spans="1:5">
      <c r="A428" s="26" t="str">
        <f t="shared" si="6"/>
        <v>茨城県下妻市</v>
      </c>
      <c r="B428" s="29" t="s">
        <v>3662</v>
      </c>
      <c r="C428" s="25" t="s">
        <v>3583</v>
      </c>
      <c r="D428" s="30" t="s">
        <v>3661</v>
      </c>
      <c r="E428" s="25"/>
    </row>
    <row r="429" spans="1:5">
      <c r="A429" s="26" t="str">
        <f t="shared" si="6"/>
        <v>茨城県常総市</v>
      </c>
      <c r="B429" s="29" t="s">
        <v>3660</v>
      </c>
      <c r="C429" s="25" t="s">
        <v>3583</v>
      </c>
      <c r="D429" s="30" t="s">
        <v>3659</v>
      </c>
      <c r="E429" s="25"/>
    </row>
    <row r="430" spans="1:5">
      <c r="A430" s="26" t="str">
        <f t="shared" si="6"/>
        <v>茨城県常陸太田市</v>
      </c>
      <c r="B430" s="29" t="s">
        <v>3658</v>
      </c>
      <c r="C430" s="25" t="s">
        <v>3583</v>
      </c>
      <c r="D430" s="30" t="s">
        <v>3657</v>
      </c>
      <c r="E430" s="25"/>
    </row>
    <row r="431" spans="1:5">
      <c r="A431" s="26" t="str">
        <f t="shared" si="6"/>
        <v>茨城県高萩市</v>
      </c>
      <c r="B431" s="29" t="s">
        <v>3656</v>
      </c>
      <c r="C431" s="25" t="s">
        <v>3583</v>
      </c>
      <c r="D431" s="30" t="s">
        <v>3655</v>
      </c>
      <c r="E431" s="25"/>
    </row>
    <row r="432" spans="1:5">
      <c r="A432" s="26" t="str">
        <f t="shared" si="6"/>
        <v>茨城県北茨城市</v>
      </c>
      <c r="B432" s="29" t="s">
        <v>3654</v>
      </c>
      <c r="C432" s="25" t="s">
        <v>3583</v>
      </c>
      <c r="D432" s="30" t="s">
        <v>3653</v>
      </c>
      <c r="E432" s="25"/>
    </row>
    <row r="433" spans="1:5">
      <c r="A433" s="26" t="str">
        <f t="shared" si="6"/>
        <v>茨城県笠間市</v>
      </c>
      <c r="B433" s="29" t="s">
        <v>3652</v>
      </c>
      <c r="C433" s="25" t="s">
        <v>3583</v>
      </c>
      <c r="D433" s="30" t="s">
        <v>3651</v>
      </c>
      <c r="E433" s="25"/>
    </row>
    <row r="434" spans="1:5">
      <c r="A434" s="26" t="str">
        <f t="shared" si="6"/>
        <v>茨城県取手市</v>
      </c>
      <c r="B434" s="29" t="s">
        <v>3650</v>
      </c>
      <c r="C434" s="25" t="s">
        <v>3583</v>
      </c>
      <c r="D434" s="30" t="s">
        <v>3649</v>
      </c>
      <c r="E434" s="25"/>
    </row>
    <row r="435" spans="1:5">
      <c r="A435" s="26" t="str">
        <f t="shared" si="6"/>
        <v>茨城県牛久市</v>
      </c>
      <c r="B435" s="29" t="s">
        <v>3648</v>
      </c>
      <c r="C435" s="25" t="s">
        <v>3583</v>
      </c>
      <c r="D435" s="30" t="s">
        <v>3647</v>
      </c>
      <c r="E435" s="25"/>
    </row>
    <row r="436" spans="1:5">
      <c r="A436" s="26" t="str">
        <f t="shared" si="6"/>
        <v>茨城県つくば市</v>
      </c>
      <c r="B436" s="29" t="s">
        <v>3646</v>
      </c>
      <c r="C436" s="25" t="s">
        <v>3583</v>
      </c>
      <c r="D436" s="30" t="s">
        <v>3645</v>
      </c>
      <c r="E436" s="25"/>
    </row>
    <row r="437" spans="1:5">
      <c r="A437" s="26" t="str">
        <f t="shared" si="6"/>
        <v>茨城県ひたちなか市</v>
      </c>
      <c r="B437" s="29" t="s">
        <v>3644</v>
      </c>
      <c r="C437" s="25" t="s">
        <v>3583</v>
      </c>
      <c r="D437" s="30" t="s">
        <v>3643</v>
      </c>
      <c r="E437" s="25"/>
    </row>
    <row r="438" spans="1:5">
      <c r="A438" s="26" t="str">
        <f t="shared" si="6"/>
        <v>茨城県鹿嶋市</v>
      </c>
      <c r="B438" s="29" t="s">
        <v>3642</v>
      </c>
      <c r="C438" s="25" t="s">
        <v>3583</v>
      </c>
      <c r="D438" s="30" t="s">
        <v>3641</v>
      </c>
      <c r="E438" s="25"/>
    </row>
    <row r="439" spans="1:5">
      <c r="A439" s="26" t="str">
        <f t="shared" si="6"/>
        <v>茨城県潮来市</v>
      </c>
      <c r="B439" s="29" t="s">
        <v>3640</v>
      </c>
      <c r="C439" s="25" t="s">
        <v>3583</v>
      </c>
      <c r="D439" s="30" t="s">
        <v>3639</v>
      </c>
      <c r="E439" s="25"/>
    </row>
    <row r="440" spans="1:5">
      <c r="A440" s="26" t="str">
        <f t="shared" si="6"/>
        <v>茨城県守谷市</v>
      </c>
      <c r="B440" s="29" t="s">
        <v>3638</v>
      </c>
      <c r="C440" s="25" t="s">
        <v>3583</v>
      </c>
      <c r="D440" s="30" t="s">
        <v>3637</v>
      </c>
      <c r="E440" s="25"/>
    </row>
    <row r="441" spans="1:5">
      <c r="A441" s="26" t="str">
        <f t="shared" si="6"/>
        <v>茨城県常陸大宮市</v>
      </c>
      <c r="B441" s="29" t="s">
        <v>3636</v>
      </c>
      <c r="C441" s="25" t="s">
        <v>3583</v>
      </c>
      <c r="D441" s="30" t="s">
        <v>3635</v>
      </c>
      <c r="E441" s="25"/>
    </row>
    <row r="442" spans="1:5">
      <c r="A442" s="26" t="str">
        <f t="shared" si="6"/>
        <v>茨城県那珂市</v>
      </c>
      <c r="B442" s="29" t="s">
        <v>3634</v>
      </c>
      <c r="C442" s="25" t="s">
        <v>3583</v>
      </c>
      <c r="D442" s="30" t="s">
        <v>3633</v>
      </c>
      <c r="E442" s="25"/>
    </row>
    <row r="443" spans="1:5">
      <c r="A443" s="26" t="str">
        <f t="shared" si="6"/>
        <v>茨城県筑西市</v>
      </c>
      <c r="B443" s="29" t="s">
        <v>3632</v>
      </c>
      <c r="C443" s="25" t="s">
        <v>3583</v>
      </c>
      <c r="D443" s="30" t="s">
        <v>3631</v>
      </c>
      <c r="E443" s="25"/>
    </row>
    <row r="444" spans="1:5">
      <c r="A444" s="26" t="str">
        <f t="shared" si="6"/>
        <v>茨城県坂東市</v>
      </c>
      <c r="B444" s="29" t="s">
        <v>3630</v>
      </c>
      <c r="C444" s="25" t="s">
        <v>3583</v>
      </c>
      <c r="D444" s="30" t="s">
        <v>3629</v>
      </c>
      <c r="E444" s="25"/>
    </row>
    <row r="445" spans="1:5">
      <c r="A445" s="26" t="str">
        <f t="shared" si="6"/>
        <v>茨城県稲敷市</v>
      </c>
      <c r="B445" s="29" t="s">
        <v>3628</v>
      </c>
      <c r="C445" s="25" t="s">
        <v>3583</v>
      </c>
      <c r="D445" s="30" t="s">
        <v>3627</v>
      </c>
      <c r="E445" s="25"/>
    </row>
    <row r="446" spans="1:5">
      <c r="A446" s="26" t="str">
        <f t="shared" si="6"/>
        <v>茨城県かすみがうら市</v>
      </c>
      <c r="B446" s="29" t="s">
        <v>3626</v>
      </c>
      <c r="C446" s="25" t="s">
        <v>3583</v>
      </c>
      <c r="D446" s="30" t="s">
        <v>3625</v>
      </c>
      <c r="E446" s="25"/>
    </row>
    <row r="447" spans="1:5">
      <c r="A447" s="26" t="str">
        <f t="shared" si="6"/>
        <v>茨城県桜川市</v>
      </c>
      <c r="B447" s="29" t="s">
        <v>3624</v>
      </c>
      <c r="C447" s="25" t="s">
        <v>3583</v>
      </c>
      <c r="D447" s="30" t="s">
        <v>3623</v>
      </c>
      <c r="E447" s="25"/>
    </row>
    <row r="448" spans="1:5">
      <c r="A448" s="26" t="str">
        <f t="shared" si="6"/>
        <v>茨城県神栖市</v>
      </c>
      <c r="B448" s="29" t="s">
        <v>3622</v>
      </c>
      <c r="C448" s="25" t="s">
        <v>3583</v>
      </c>
      <c r="D448" s="30" t="s">
        <v>3621</v>
      </c>
      <c r="E448" s="25"/>
    </row>
    <row r="449" spans="1:5">
      <c r="A449" s="26" t="str">
        <f t="shared" si="6"/>
        <v>茨城県行方市</v>
      </c>
      <c r="B449" s="29" t="s">
        <v>3620</v>
      </c>
      <c r="C449" s="25" t="s">
        <v>3583</v>
      </c>
      <c r="D449" s="30" t="s">
        <v>3619</v>
      </c>
      <c r="E449" s="25"/>
    </row>
    <row r="450" spans="1:5">
      <c r="A450" s="26" t="str">
        <f t="shared" ref="A450:A513" si="7">C450&amp;D450&amp;E450</f>
        <v>茨城県鉾田市</v>
      </c>
      <c r="B450" s="29" t="s">
        <v>3618</v>
      </c>
      <c r="C450" s="25" t="s">
        <v>3583</v>
      </c>
      <c r="D450" s="30" t="s">
        <v>3617</v>
      </c>
      <c r="E450" s="25"/>
    </row>
    <row r="451" spans="1:5">
      <c r="A451" s="26" t="str">
        <f t="shared" si="7"/>
        <v>茨城県つくばみらい市</v>
      </c>
      <c r="B451" s="29" t="s">
        <v>3616</v>
      </c>
      <c r="C451" s="25" t="s">
        <v>3583</v>
      </c>
      <c r="D451" s="30" t="s">
        <v>3615</v>
      </c>
      <c r="E451" s="25"/>
    </row>
    <row r="452" spans="1:5">
      <c r="A452" s="26" t="str">
        <f t="shared" si="7"/>
        <v>茨城県小美玉市</v>
      </c>
      <c r="B452" s="29" t="s">
        <v>3614</v>
      </c>
      <c r="C452" s="25" t="s">
        <v>3583</v>
      </c>
      <c r="D452" s="30" t="s">
        <v>3613</v>
      </c>
      <c r="E452" s="25"/>
    </row>
    <row r="453" spans="1:5">
      <c r="A453" s="26" t="str">
        <f t="shared" si="7"/>
        <v>茨城県東茨城郡茨城町</v>
      </c>
      <c r="B453" s="29" t="s">
        <v>3612</v>
      </c>
      <c r="C453" s="25" t="s">
        <v>3583</v>
      </c>
      <c r="D453" s="30" t="s">
        <v>3607</v>
      </c>
      <c r="E453" s="25" t="s">
        <v>3611</v>
      </c>
    </row>
    <row r="454" spans="1:5">
      <c r="A454" s="26" t="str">
        <f t="shared" si="7"/>
        <v>茨城県東茨城郡大洗町</v>
      </c>
      <c r="B454" s="29" t="s">
        <v>3610</v>
      </c>
      <c r="C454" s="25" t="s">
        <v>3583</v>
      </c>
      <c r="D454" s="30" t="s">
        <v>3607</v>
      </c>
      <c r="E454" s="25" t="s">
        <v>3609</v>
      </c>
    </row>
    <row r="455" spans="1:5">
      <c r="A455" s="26" t="str">
        <f t="shared" si="7"/>
        <v>茨城県東茨城郡城里町</v>
      </c>
      <c r="B455" s="29" t="s">
        <v>3608</v>
      </c>
      <c r="C455" s="25" t="s">
        <v>3583</v>
      </c>
      <c r="D455" s="30" t="s">
        <v>3607</v>
      </c>
      <c r="E455" s="25" t="s">
        <v>3606</v>
      </c>
    </row>
    <row r="456" spans="1:5">
      <c r="A456" s="26" t="str">
        <f t="shared" si="7"/>
        <v>茨城県那珂郡東海村</v>
      </c>
      <c r="B456" s="29" t="s">
        <v>3605</v>
      </c>
      <c r="C456" s="25" t="s">
        <v>3583</v>
      </c>
      <c r="D456" s="30" t="s">
        <v>3604</v>
      </c>
      <c r="E456" s="25" t="s">
        <v>3603</v>
      </c>
    </row>
    <row r="457" spans="1:5">
      <c r="A457" s="26" t="str">
        <f t="shared" si="7"/>
        <v>茨城県久慈郡大子町</v>
      </c>
      <c r="B457" s="29" t="s">
        <v>3602</v>
      </c>
      <c r="C457" s="25" t="s">
        <v>3583</v>
      </c>
      <c r="D457" s="30" t="s">
        <v>3601</v>
      </c>
      <c r="E457" s="25" t="s">
        <v>3600</v>
      </c>
    </row>
    <row r="458" spans="1:5">
      <c r="A458" s="26" t="str">
        <f t="shared" si="7"/>
        <v>茨城県稲敷郡美浦村</v>
      </c>
      <c r="B458" s="29" t="s">
        <v>3599</v>
      </c>
      <c r="C458" s="25" t="s">
        <v>3583</v>
      </c>
      <c r="D458" s="30" t="s">
        <v>3594</v>
      </c>
      <c r="E458" s="25" t="s">
        <v>3598</v>
      </c>
    </row>
    <row r="459" spans="1:5">
      <c r="A459" s="26" t="str">
        <f t="shared" si="7"/>
        <v>茨城県稲敷郡阿見町</v>
      </c>
      <c r="B459" s="29" t="s">
        <v>3597</v>
      </c>
      <c r="C459" s="25" t="s">
        <v>3583</v>
      </c>
      <c r="D459" s="30" t="s">
        <v>3594</v>
      </c>
      <c r="E459" s="25" t="s">
        <v>3596</v>
      </c>
    </row>
    <row r="460" spans="1:5">
      <c r="A460" s="26" t="str">
        <f t="shared" si="7"/>
        <v>茨城県稲敷郡河内町</v>
      </c>
      <c r="B460" s="29" t="s">
        <v>3595</v>
      </c>
      <c r="C460" s="25" t="s">
        <v>3583</v>
      </c>
      <c r="D460" s="30" t="s">
        <v>3594</v>
      </c>
      <c r="E460" s="25" t="s">
        <v>3593</v>
      </c>
    </row>
    <row r="461" spans="1:5">
      <c r="A461" s="26" t="str">
        <f t="shared" si="7"/>
        <v>茨城県結城郡八千代町</v>
      </c>
      <c r="B461" s="29" t="s">
        <v>3592</v>
      </c>
      <c r="C461" s="25" t="s">
        <v>3583</v>
      </c>
      <c r="D461" s="30" t="s">
        <v>3591</v>
      </c>
      <c r="E461" s="25" t="s">
        <v>3590</v>
      </c>
    </row>
    <row r="462" spans="1:5">
      <c r="A462" s="26" t="str">
        <f t="shared" si="7"/>
        <v>茨城県猿島郡五霞町</v>
      </c>
      <c r="B462" s="29" t="s">
        <v>3589</v>
      </c>
      <c r="C462" s="25" t="s">
        <v>3583</v>
      </c>
      <c r="D462" s="30" t="s">
        <v>3586</v>
      </c>
      <c r="E462" s="25" t="s">
        <v>3588</v>
      </c>
    </row>
    <row r="463" spans="1:5">
      <c r="A463" s="26" t="str">
        <f t="shared" si="7"/>
        <v>茨城県猿島郡境町</v>
      </c>
      <c r="B463" s="29" t="s">
        <v>3587</v>
      </c>
      <c r="C463" s="25" t="s">
        <v>3583</v>
      </c>
      <c r="D463" s="30" t="s">
        <v>3586</v>
      </c>
      <c r="E463" s="25" t="s">
        <v>3585</v>
      </c>
    </row>
    <row r="464" spans="1:5">
      <c r="A464" s="26" t="str">
        <f t="shared" si="7"/>
        <v>茨城県北相馬郡利根町</v>
      </c>
      <c r="B464" s="29" t="s">
        <v>3584</v>
      </c>
      <c r="C464" s="25" t="s">
        <v>3583</v>
      </c>
      <c r="D464" s="30" t="s">
        <v>3582</v>
      </c>
      <c r="E464" s="25" t="s">
        <v>3581</v>
      </c>
    </row>
    <row r="465" spans="1:5">
      <c r="A465" s="26" t="str">
        <f t="shared" si="7"/>
        <v>栃木県宇都宮市</v>
      </c>
      <c r="B465" s="29" t="s">
        <v>3580</v>
      </c>
      <c r="C465" s="25" t="s">
        <v>3527</v>
      </c>
      <c r="D465" s="30" t="s">
        <v>3579</v>
      </c>
      <c r="E465" s="25"/>
    </row>
    <row r="466" spans="1:5">
      <c r="A466" s="26" t="str">
        <f t="shared" si="7"/>
        <v>栃木県足利市</v>
      </c>
      <c r="B466" s="29" t="s">
        <v>3578</v>
      </c>
      <c r="C466" s="25" t="s">
        <v>3527</v>
      </c>
      <c r="D466" s="30" t="s">
        <v>3577</v>
      </c>
      <c r="E466" s="25"/>
    </row>
    <row r="467" spans="1:5">
      <c r="A467" s="26" t="str">
        <f t="shared" si="7"/>
        <v>栃木県栃木市</v>
      </c>
      <c r="B467" s="29" t="s">
        <v>3576</v>
      </c>
      <c r="C467" s="25" t="s">
        <v>3527</v>
      </c>
      <c r="D467" s="30" t="s">
        <v>3575</v>
      </c>
      <c r="E467" s="25"/>
    </row>
    <row r="468" spans="1:5">
      <c r="A468" s="26" t="str">
        <f t="shared" si="7"/>
        <v>栃木県佐野市</v>
      </c>
      <c r="B468" s="29" t="s">
        <v>3574</v>
      </c>
      <c r="C468" s="25" t="s">
        <v>3527</v>
      </c>
      <c r="D468" s="30" t="s">
        <v>3573</v>
      </c>
      <c r="E468" s="25"/>
    </row>
    <row r="469" spans="1:5">
      <c r="A469" s="26" t="str">
        <f t="shared" si="7"/>
        <v>栃木県鹿沼市</v>
      </c>
      <c r="B469" s="29" t="s">
        <v>3572</v>
      </c>
      <c r="C469" s="25" t="s">
        <v>3527</v>
      </c>
      <c r="D469" s="30" t="s">
        <v>3571</v>
      </c>
      <c r="E469" s="25"/>
    </row>
    <row r="470" spans="1:5">
      <c r="A470" s="26" t="str">
        <f t="shared" si="7"/>
        <v>栃木県日光市</v>
      </c>
      <c r="B470" s="29" t="s">
        <v>3570</v>
      </c>
      <c r="C470" s="25" t="s">
        <v>3527</v>
      </c>
      <c r="D470" s="30" t="s">
        <v>3569</v>
      </c>
      <c r="E470" s="25"/>
    </row>
    <row r="471" spans="1:5">
      <c r="A471" s="26" t="str">
        <f t="shared" si="7"/>
        <v>栃木県小山市</v>
      </c>
      <c r="B471" s="29" t="s">
        <v>3568</v>
      </c>
      <c r="C471" s="25" t="s">
        <v>3527</v>
      </c>
      <c r="D471" s="30" t="s">
        <v>3567</v>
      </c>
      <c r="E471" s="25"/>
    </row>
    <row r="472" spans="1:5">
      <c r="A472" s="26" t="str">
        <f t="shared" si="7"/>
        <v>栃木県真岡市</v>
      </c>
      <c r="B472" s="29" t="s">
        <v>3566</v>
      </c>
      <c r="C472" s="25" t="s">
        <v>3527</v>
      </c>
      <c r="D472" s="30" t="s">
        <v>3565</v>
      </c>
      <c r="E472" s="25"/>
    </row>
    <row r="473" spans="1:5">
      <c r="A473" s="26" t="str">
        <f t="shared" si="7"/>
        <v>栃木県大田原市</v>
      </c>
      <c r="B473" s="29" t="s">
        <v>3564</v>
      </c>
      <c r="C473" s="25" t="s">
        <v>3527</v>
      </c>
      <c r="D473" s="30" t="s">
        <v>3563</v>
      </c>
      <c r="E473" s="25"/>
    </row>
    <row r="474" spans="1:5">
      <c r="A474" s="26" t="str">
        <f t="shared" si="7"/>
        <v>栃木県矢板市</v>
      </c>
      <c r="B474" s="29" t="s">
        <v>3562</v>
      </c>
      <c r="C474" s="25" t="s">
        <v>3527</v>
      </c>
      <c r="D474" s="30" t="s">
        <v>3561</v>
      </c>
      <c r="E474" s="25"/>
    </row>
    <row r="475" spans="1:5">
      <c r="A475" s="26" t="str">
        <f t="shared" si="7"/>
        <v>栃木県那須塩原市</v>
      </c>
      <c r="B475" s="29" t="s">
        <v>3560</v>
      </c>
      <c r="C475" s="25" t="s">
        <v>3527</v>
      </c>
      <c r="D475" s="30" t="s">
        <v>3559</v>
      </c>
      <c r="E475" s="25"/>
    </row>
    <row r="476" spans="1:5">
      <c r="A476" s="26" t="str">
        <f t="shared" si="7"/>
        <v>栃木県さくら市</v>
      </c>
      <c r="B476" s="29" t="s">
        <v>3558</v>
      </c>
      <c r="C476" s="25" t="s">
        <v>3527</v>
      </c>
      <c r="D476" s="30" t="s">
        <v>3557</v>
      </c>
      <c r="E476" s="25"/>
    </row>
    <row r="477" spans="1:5">
      <c r="A477" s="26" t="str">
        <f t="shared" si="7"/>
        <v>栃木県那須烏山市</v>
      </c>
      <c r="B477" s="29" t="s">
        <v>3556</v>
      </c>
      <c r="C477" s="25" t="s">
        <v>3527</v>
      </c>
      <c r="D477" s="30" t="s">
        <v>3555</v>
      </c>
      <c r="E477" s="25"/>
    </row>
    <row r="478" spans="1:5">
      <c r="A478" s="26" t="str">
        <f t="shared" si="7"/>
        <v>栃木県下野市</v>
      </c>
      <c r="B478" s="29" t="s">
        <v>3554</v>
      </c>
      <c r="C478" s="25" t="s">
        <v>3527</v>
      </c>
      <c r="D478" s="30" t="s">
        <v>3553</v>
      </c>
      <c r="E478" s="25"/>
    </row>
    <row r="479" spans="1:5">
      <c r="A479" s="26" t="str">
        <f t="shared" si="7"/>
        <v>栃木県河内郡上三川町</v>
      </c>
      <c r="B479" s="29" t="s">
        <v>3552</v>
      </c>
      <c r="C479" s="25" t="s">
        <v>3527</v>
      </c>
      <c r="D479" s="30" t="s">
        <v>3551</v>
      </c>
      <c r="E479" s="25" t="s">
        <v>3550</v>
      </c>
    </row>
    <row r="480" spans="1:5">
      <c r="A480" s="26" t="str">
        <f t="shared" si="7"/>
        <v>栃木県芳賀郡益子町</v>
      </c>
      <c r="B480" s="29" t="s">
        <v>3549</v>
      </c>
      <c r="C480" s="25" t="s">
        <v>3527</v>
      </c>
      <c r="D480" s="30" t="s">
        <v>3542</v>
      </c>
      <c r="E480" s="25" t="s">
        <v>3548</v>
      </c>
    </row>
    <row r="481" spans="1:5">
      <c r="A481" s="26" t="str">
        <f t="shared" si="7"/>
        <v>栃木県芳賀郡茂木町</v>
      </c>
      <c r="B481" s="29" t="s">
        <v>3547</v>
      </c>
      <c r="C481" s="25" t="s">
        <v>3527</v>
      </c>
      <c r="D481" s="30" t="s">
        <v>3542</v>
      </c>
      <c r="E481" s="25" t="s">
        <v>3546</v>
      </c>
    </row>
    <row r="482" spans="1:5">
      <c r="A482" s="26" t="str">
        <f t="shared" si="7"/>
        <v>栃木県芳賀郡市貝町</v>
      </c>
      <c r="B482" s="29" t="s">
        <v>3545</v>
      </c>
      <c r="C482" s="25" t="s">
        <v>3527</v>
      </c>
      <c r="D482" s="30" t="s">
        <v>3542</v>
      </c>
      <c r="E482" s="25" t="s">
        <v>3544</v>
      </c>
    </row>
    <row r="483" spans="1:5">
      <c r="A483" s="26" t="str">
        <f t="shared" si="7"/>
        <v>栃木県芳賀郡芳賀町</v>
      </c>
      <c r="B483" s="29" t="s">
        <v>3543</v>
      </c>
      <c r="C483" s="25" t="s">
        <v>3527</v>
      </c>
      <c r="D483" s="30" t="s">
        <v>3542</v>
      </c>
      <c r="E483" s="25" t="s">
        <v>3541</v>
      </c>
    </row>
    <row r="484" spans="1:5">
      <c r="A484" s="26" t="str">
        <f t="shared" si="7"/>
        <v>栃木県下都賀郡壬生町</v>
      </c>
      <c r="B484" s="29" t="s">
        <v>3540</v>
      </c>
      <c r="C484" s="25" t="s">
        <v>3527</v>
      </c>
      <c r="D484" s="30" t="s">
        <v>3537</v>
      </c>
      <c r="E484" s="25" t="s">
        <v>3539</v>
      </c>
    </row>
    <row r="485" spans="1:5">
      <c r="A485" s="26" t="str">
        <f t="shared" si="7"/>
        <v>栃木県下都賀郡野木町</v>
      </c>
      <c r="B485" s="29" t="s">
        <v>3538</v>
      </c>
      <c r="C485" s="25" t="s">
        <v>3527</v>
      </c>
      <c r="D485" s="30" t="s">
        <v>3537</v>
      </c>
      <c r="E485" s="25" t="s">
        <v>3536</v>
      </c>
    </row>
    <row r="486" spans="1:5">
      <c r="A486" s="26" t="str">
        <f t="shared" si="7"/>
        <v>栃木県塩谷郡塩谷町</v>
      </c>
      <c r="B486" s="29" t="s">
        <v>3535</v>
      </c>
      <c r="C486" s="25" t="s">
        <v>3527</v>
      </c>
      <c r="D486" s="30" t="s">
        <v>3532</v>
      </c>
      <c r="E486" s="25" t="s">
        <v>3534</v>
      </c>
    </row>
    <row r="487" spans="1:5">
      <c r="A487" s="26" t="str">
        <f t="shared" si="7"/>
        <v>栃木県塩谷郡高根沢町</v>
      </c>
      <c r="B487" s="29" t="s">
        <v>3533</v>
      </c>
      <c r="C487" s="25" t="s">
        <v>3527</v>
      </c>
      <c r="D487" s="30" t="s">
        <v>3532</v>
      </c>
      <c r="E487" s="25" t="s">
        <v>3531</v>
      </c>
    </row>
    <row r="488" spans="1:5">
      <c r="A488" s="26" t="str">
        <f t="shared" si="7"/>
        <v>栃木県那須郡那須町</v>
      </c>
      <c r="B488" s="29" t="s">
        <v>3530</v>
      </c>
      <c r="C488" s="25" t="s">
        <v>3527</v>
      </c>
      <c r="D488" s="30" t="s">
        <v>3526</v>
      </c>
      <c r="E488" s="25" t="s">
        <v>3529</v>
      </c>
    </row>
    <row r="489" spans="1:5">
      <c r="A489" s="26" t="str">
        <f t="shared" si="7"/>
        <v>栃木県那須郡那珂川町</v>
      </c>
      <c r="B489" s="29" t="s">
        <v>3528</v>
      </c>
      <c r="C489" s="25" t="s">
        <v>3527</v>
      </c>
      <c r="D489" s="30" t="s">
        <v>3526</v>
      </c>
      <c r="E489" s="25" t="s">
        <v>3525</v>
      </c>
    </row>
    <row r="490" spans="1:5">
      <c r="A490" s="26" t="str">
        <f t="shared" si="7"/>
        <v>群馬県前橋市</v>
      </c>
      <c r="B490" s="29" t="s">
        <v>3524</v>
      </c>
      <c r="C490" s="25" t="s">
        <v>3452</v>
      </c>
      <c r="D490" s="30" t="s">
        <v>3523</v>
      </c>
      <c r="E490" s="25"/>
    </row>
    <row r="491" spans="1:5">
      <c r="A491" s="26" t="str">
        <f t="shared" si="7"/>
        <v>群馬県高崎市</v>
      </c>
      <c r="B491" s="29" t="s">
        <v>3522</v>
      </c>
      <c r="C491" s="25" t="s">
        <v>3452</v>
      </c>
      <c r="D491" s="30" t="s">
        <v>3521</v>
      </c>
      <c r="E491" s="25"/>
    </row>
    <row r="492" spans="1:5">
      <c r="A492" s="26" t="str">
        <f t="shared" si="7"/>
        <v>群馬県桐生市</v>
      </c>
      <c r="B492" s="29" t="s">
        <v>3520</v>
      </c>
      <c r="C492" s="25" t="s">
        <v>3452</v>
      </c>
      <c r="D492" s="30" t="s">
        <v>3519</v>
      </c>
      <c r="E492" s="25"/>
    </row>
    <row r="493" spans="1:5">
      <c r="A493" s="26" t="str">
        <f t="shared" si="7"/>
        <v>群馬県伊勢崎市</v>
      </c>
      <c r="B493" s="29" t="s">
        <v>3518</v>
      </c>
      <c r="C493" s="25" t="s">
        <v>3452</v>
      </c>
      <c r="D493" s="30" t="s">
        <v>3517</v>
      </c>
      <c r="E493" s="25"/>
    </row>
    <row r="494" spans="1:5">
      <c r="A494" s="26" t="str">
        <f t="shared" si="7"/>
        <v>群馬県太田市</v>
      </c>
      <c r="B494" s="29" t="s">
        <v>3516</v>
      </c>
      <c r="C494" s="25" t="s">
        <v>3452</v>
      </c>
      <c r="D494" s="30" t="s">
        <v>3515</v>
      </c>
      <c r="E494" s="25"/>
    </row>
    <row r="495" spans="1:5">
      <c r="A495" s="26" t="str">
        <f t="shared" si="7"/>
        <v>群馬県沼田市</v>
      </c>
      <c r="B495" s="29" t="s">
        <v>3514</v>
      </c>
      <c r="C495" s="25" t="s">
        <v>3452</v>
      </c>
      <c r="D495" s="30" t="s">
        <v>3513</v>
      </c>
      <c r="E495" s="25"/>
    </row>
    <row r="496" spans="1:5">
      <c r="A496" s="26" t="str">
        <f t="shared" si="7"/>
        <v>群馬県館林市</v>
      </c>
      <c r="B496" s="29" t="s">
        <v>3512</v>
      </c>
      <c r="C496" s="25" t="s">
        <v>3452</v>
      </c>
      <c r="D496" s="30" t="s">
        <v>3511</v>
      </c>
      <c r="E496" s="25"/>
    </row>
    <row r="497" spans="1:5">
      <c r="A497" s="26" t="str">
        <f t="shared" si="7"/>
        <v>群馬県渋川市</v>
      </c>
      <c r="B497" s="29" t="s">
        <v>3510</v>
      </c>
      <c r="C497" s="25" t="s">
        <v>3452</v>
      </c>
      <c r="D497" s="30" t="s">
        <v>3509</v>
      </c>
      <c r="E497" s="25"/>
    </row>
    <row r="498" spans="1:5">
      <c r="A498" s="26" t="str">
        <f t="shared" si="7"/>
        <v>群馬県藤岡市</v>
      </c>
      <c r="B498" s="29" t="s">
        <v>3508</v>
      </c>
      <c r="C498" s="25" t="s">
        <v>3452</v>
      </c>
      <c r="D498" s="30" t="s">
        <v>3507</v>
      </c>
      <c r="E498" s="25"/>
    </row>
    <row r="499" spans="1:5">
      <c r="A499" s="26" t="str">
        <f t="shared" si="7"/>
        <v>群馬県富岡市</v>
      </c>
      <c r="B499" s="29" t="s">
        <v>3506</v>
      </c>
      <c r="C499" s="25" t="s">
        <v>3452</v>
      </c>
      <c r="D499" s="30" t="s">
        <v>3505</v>
      </c>
      <c r="E499" s="25"/>
    </row>
    <row r="500" spans="1:5">
      <c r="A500" s="26" t="str">
        <f t="shared" si="7"/>
        <v>群馬県安中市</v>
      </c>
      <c r="B500" s="29" t="s">
        <v>3504</v>
      </c>
      <c r="C500" s="25" t="s">
        <v>3452</v>
      </c>
      <c r="D500" s="30" t="s">
        <v>3503</v>
      </c>
      <c r="E500" s="25"/>
    </row>
    <row r="501" spans="1:5">
      <c r="A501" s="26" t="str">
        <f t="shared" si="7"/>
        <v>群馬県みどり市</v>
      </c>
      <c r="B501" s="29" t="s">
        <v>3502</v>
      </c>
      <c r="C501" s="25" t="s">
        <v>3452</v>
      </c>
      <c r="D501" s="30" t="s">
        <v>3501</v>
      </c>
      <c r="E501" s="25"/>
    </row>
    <row r="502" spans="1:5">
      <c r="A502" s="26" t="str">
        <f t="shared" si="7"/>
        <v>群馬県北群馬郡榛東村</v>
      </c>
      <c r="B502" s="29" t="s">
        <v>3500</v>
      </c>
      <c r="C502" s="25" t="s">
        <v>3452</v>
      </c>
      <c r="D502" s="30" t="s">
        <v>3497</v>
      </c>
      <c r="E502" s="25" t="s">
        <v>3499</v>
      </c>
    </row>
    <row r="503" spans="1:5">
      <c r="A503" s="26" t="str">
        <f t="shared" si="7"/>
        <v>群馬県北群馬郡吉岡町</v>
      </c>
      <c r="B503" s="29" t="s">
        <v>3498</v>
      </c>
      <c r="C503" s="25" t="s">
        <v>3452</v>
      </c>
      <c r="D503" s="30" t="s">
        <v>3497</v>
      </c>
      <c r="E503" s="25" t="s">
        <v>3496</v>
      </c>
    </row>
    <row r="504" spans="1:5">
      <c r="A504" s="26" t="str">
        <f t="shared" si="7"/>
        <v>群馬県多野郡上野村</v>
      </c>
      <c r="B504" s="29" t="s">
        <v>3495</v>
      </c>
      <c r="C504" s="25" t="s">
        <v>3452</v>
      </c>
      <c r="D504" s="30" t="s">
        <v>3492</v>
      </c>
      <c r="E504" s="25" t="s">
        <v>3494</v>
      </c>
    </row>
    <row r="505" spans="1:5">
      <c r="A505" s="26" t="str">
        <f t="shared" si="7"/>
        <v>群馬県多野郡神流町</v>
      </c>
      <c r="B505" s="29" t="s">
        <v>3493</v>
      </c>
      <c r="C505" s="25" t="s">
        <v>3452</v>
      </c>
      <c r="D505" s="30" t="s">
        <v>3492</v>
      </c>
      <c r="E505" s="25" t="s">
        <v>3491</v>
      </c>
    </row>
    <row r="506" spans="1:5">
      <c r="A506" s="26" t="str">
        <f t="shared" si="7"/>
        <v>群馬県甘楽郡下仁田町</v>
      </c>
      <c r="B506" s="29" t="s">
        <v>3490</v>
      </c>
      <c r="C506" s="25" t="s">
        <v>3452</v>
      </c>
      <c r="D506" s="30" t="s">
        <v>3486</v>
      </c>
      <c r="E506" s="25" t="s">
        <v>3489</v>
      </c>
    </row>
    <row r="507" spans="1:5">
      <c r="A507" s="26" t="str">
        <f t="shared" si="7"/>
        <v>群馬県甘楽郡南牧村</v>
      </c>
      <c r="B507" s="29" t="s">
        <v>3488</v>
      </c>
      <c r="C507" s="25" t="s">
        <v>3452</v>
      </c>
      <c r="D507" s="30" t="s">
        <v>3486</v>
      </c>
      <c r="E507" s="25" t="s">
        <v>2640</v>
      </c>
    </row>
    <row r="508" spans="1:5">
      <c r="A508" s="26" t="str">
        <f t="shared" si="7"/>
        <v>群馬県甘楽郡甘楽町</v>
      </c>
      <c r="B508" s="29" t="s">
        <v>3487</v>
      </c>
      <c r="C508" s="25" t="s">
        <v>3452</v>
      </c>
      <c r="D508" s="30" t="s">
        <v>3486</v>
      </c>
      <c r="E508" s="25" t="s">
        <v>3485</v>
      </c>
    </row>
    <row r="509" spans="1:5">
      <c r="A509" s="26" t="str">
        <f t="shared" si="7"/>
        <v>群馬県吾妻郡中之条町</v>
      </c>
      <c r="B509" s="29" t="s">
        <v>3484</v>
      </c>
      <c r="C509" s="25" t="s">
        <v>3452</v>
      </c>
      <c r="D509" s="30" t="s">
        <v>3474</v>
      </c>
      <c r="E509" s="25" t="s">
        <v>3483</v>
      </c>
    </row>
    <row r="510" spans="1:5">
      <c r="A510" s="26" t="str">
        <f t="shared" si="7"/>
        <v>群馬県吾妻郡長野原町</v>
      </c>
      <c r="B510" s="29" t="s">
        <v>3482</v>
      </c>
      <c r="C510" s="25" t="s">
        <v>3452</v>
      </c>
      <c r="D510" s="30" t="s">
        <v>3474</v>
      </c>
      <c r="E510" s="25" t="s">
        <v>3481</v>
      </c>
    </row>
    <row r="511" spans="1:5">
      <c r="A511" s="26" t="str">
        <f t="shared" si="7"/>
        <v>群馬県吾妻郡嬬恋村</v>
      </c>
      <c r="B511" s="29" t="s">
        <v>3480</v>
      </c>
      <c r="C511" s="25" t="s">
        <v>3452</v>
      </c>
      <c r="D511" s="30" t="s">
        <v>3474</v>
      </c>
      <c r="E511" s="25" t="s">
        <v>3479</v>
      </c>
    </row>
    <row r="512" spans="1:5">
      <c r="A512" s="26" t="str">
        <f t="shared" si="7"/>
        <v>群馬県吾妻郡草津町</v>
      </c>
      <c r="B512" s="29" t="s">
        <v>3478</v>
      </c>
      <c r="C512" s="25" t="s">
        <v>3452</v>
      </c>
      <c r="D512" s="30" t="s">
        <v>3474</v>
      </c>
      <c r="E512" s="25" t="s">
        <v>3477</v>
      </c>
    </row>
    <row r="513" spans="1:5">
      <c r="A513" s="26" t="str">
        <f t="shared" si="7"/>
        <v>群馬県吾妻郡高山村</v>
      </c>
      <c r="B513" s="29" t="s">
        <v>3476</v>
      </c>
      <c r="C513" s="25" t="s">
        <v>3452</v>
      </c>
      <c r="D513" s="30" t="s">
        <v>3474</v>
      </c>
      <c r="E513" s="25" t="s">
        <v>2535</v>
      </c>
    </row>
    <row r="514" spans="1:5">
      <c r="A514" s="26" t="str">
        <f t="shared" ref="A514:A577" si="8">C514&amp;D514&amp;E514</f>
        <v>群馬県吾妻郡東吾妻町</v>
      </c>
      <c r="B514" s="29" t="s">
        <v>3475</v>
      </c>
      <c r="C514" s="25" t="s">
        <v>3452</v>
      </c>
      <c r="D514" s="30" t="s">
        <v>3474</v>
      </c>
      <c r="E514" s="25" t="s">
        <v>3473</v>
      </c>
    </row>
    <row r="515" spans="1:5">
      <c r="A515" s="26" t="str">
        <f t="shared" si="8"/>
        <v>群馬県利根郡片品村</v>
      </c>
      <c r="B515" s="29" t="s">
        <v>3472</v>
      </c>
      <c r="C515" s="25" t="s">
        <v>3452</v>
      </c>
      <c r="D515" s="30" t="s">
        <v>3465</v>
      </c>
      <c r="E515" s="25" t="s">
        <v>3471</v>
      </c>
    </row>
    <row r="516" spans="1:5">
      <c r="A516" s="26" t="str">
        <f t="shared" si="8"/>
        <v>群馬県利根郡川場村</v>
      </c>
      <c r="B516" s="29" t="s">
        <v>3470</v>
      </c>
      <c r="C516" s="25" t="s">
        <v>3452</v>
      </c>
      <c r="D516" s="30" t="s">
        <v>3465</v>
      </c>
      <c r="E516" s="25" t="s">
        <v>3469</v>
      </c>
    </row>
    <row r="517" spans="1:5">
      <c r="A517" s="26" t="str">
        <f t="shared" si="8"/>
        <v>群馬県利根郡昭和村</v>
      </c>
      <c r="B517" s="29" t="s">
        <v>3468</v>
      </c>
      <c r="C517" s="25" t="s">
        <v>3452</v>
      </c>
      <c r="D517" s="30" t="s">
        <v>3465</v>
      </c>
      <c r="E517" s="25" t="s">
        <v>3467</v>
      </c>
    </row>
    <row r="518" spans="1:5">
      <c r="A518" s="26" t="str">
        <f t="shared" si="8"/>
        <v>群馬県利根郡みなかみ町</v>
      </c>
      <c r="B518" s="29" t="s">
        <v>3466</v>
      </c>
      <c r="C518" s="25" t="s">
        <v>3452</v>
      </c>
      <c r="D518" s="30" t="s">
        <v>3465</v>
      </c>
      <c r="E518" s="25" t="s">
        <v>3464</v>
      </c>
    </row>
    <row r="519" spans="1:5">
      <c r="A519" s="26" t="str">
        <f t="shared" si="8"/>
        <v>群馬県佐波郡玉村町</v>
      </c>
      <c r="B519" s="29" t="s">
        <v>3463</v>
      </c>
      <c r="C519" s="25" t="s">
        <v>3452</v>
      </c>
      <c r="D519" s="30" t="s">
        <v>3462</v>
      </c>
      <c r="E519" s="25" t="s">
        <v>3461</v>
      </c>
    </row>
    <row r="520" spans="1:5">
      <c r="A520" s="26" t="str">
        <f t="shared" si="8"/>
        <v>群馬県邑楽郡板倉町</v>
      </c>
      <c r="B520" s="29" t="s">
        <v>3460</v>
      </c>
      <c r="C520" s="25" t="s">
        <v>3452</v>
      </c>
      <c r="D520" s="30" t="s">
        <v>3451</v>
      </c>
      <c r="E520" s="25" t="s">
        <v>3459</v>
      </c>
    </row>
    <row r="521" spans="1:5">
      <c r="A521" s="26" t="str">
        <f t="shared" si="8"/>
        <v>群馬県邑楽郡明和町</v>
      </c>
      <c r="B521" s="29" t="s">
        <v>3458</v>
      </c>
      <c r="C521" s="25" t="s">
        <v>3452</v>
      </c>
      <c r="D521" s="30" t="s">
        <v>3451</v>
      </c>
      <c r="E521" s="25" t="s">
        <v>2151</v>
      </c>
    </row>
    <row r="522" spans="1:5">
      <c r="A522" s="26" t="str">
        <f t="shared" si="8"/>
        <v>群馬県邑楽郡千代田町</v>
      </c>
      <c r="B522" s="29" t="s">
        <v>3457</v>
      </c>
      <c r="C522" s="25" t="s">
        <v>3452</v>
      </c>
      <c r="D522" s="30" t="s">
        <v>3451</v>
      </c>
      <c r="E522" s="25" t="s">
        <v>3456</v>
      </c>
    </row>
    <row r="523" spans="1:5">
      <c r="A523" s="26" t="str">
        <f t="shared" si="8"/>
        <v>群馬県邑楽郡大泉町</v>
      </c>
      <c r="B523" s="29" t="s">
        <v>3455</v>
      </c>
      <c r="C523" s="25" t="s">
        <v>3452</v>
      </c>
      <c r="D523" s="30" t="s">
        <v>3451</v>
      </c>
      <c r="E523" s="25" t="s">
        <v>3454</v>
      </c>
    </row>
    <row r="524" spans="1:5">
      <c r="A524" s="26" t="str">
        <f t="shared" si="8"/>
        <v>群馬県邑楽郡邑楽町</v>
      </c>
      <c r="B524" s="29" t="s">
        <v>3453</v>
      </c>
      <c r="C524" s="25" t="s">
        <v>3452</v>
      </c>
      <c r="D524" s="30" t="s">
        <v>3451</v>
      </c>
      <c r="E524" s="25" t="s">
        <v>3450</v>
      </c>
    </row>
    <row r="525" spans="1:5">
      <c r="A525" s="26" t="str">
        <f t="shared" si="8"/>
        <v>埼玉県さいたま市西区</v>
      </c>
      <c r="B525" s="31" t="s">
        <v>3449</v>
      </c>
      <c r="C525" s="25" t="s">
        <v>3302</v>
      </c>
      <c r="D525" s="28" t="s">
        <v>3435</v>
      </c>
      <c r="E525" s="26" t="s">
        <v>880</v>
      </c>
    </row>
    <row r="526" spans="1:5">
      <c r="A526" s="26" t="str">
        <f t="shared" si="8"/>
        <v>埼玉県さいたま市北区</v>
      </c>
      <c r="B526" s="31" t="s">
        <v>3448</v>
      </c>
      <c r="C526" s="25" t="s">
        <v>3302</v>
      </c>
      <c r="D526" s="28" t="s">
        <v>3435</v>
      </c>
      <c r="E526" s="26" t="s">
        <v>877</v>
      </c>
    </row>
    <row r="527" spans="1:5">
      <c r="A527" s="26" t="str">
        <f t="shared" si="8"/>
        <v>埼玉県さいたま市大宮区</v>
      </c>
      <c r="B527" s="31" t="s">
        <v>3447</v>
      </c>
      <c r="C527" s="25" t="s">
        <v>3302</v>
      </c>
      <c r="D527" s="28" t="s">
        <v>3435</v>
      </c>
      <c r="E527" s="26" t="s">
        <v>3446</v>
      </c>
    </row>
    <row r="528" spans="1:5">
      <c r="A528" s="26" t="str">
        <f t="shared" si="8"/>
        <v>埼玉県さいたま市見沼区</v>
      </c>
      <c r="B528" s="31" t="s">
        <v>3445</v>
      </c>
      <c r="C528" s="25" t="s">
        <v>3302</v>
      </c>
      <c r="D528" s="28" t="s">
        <v>3435</v>
      </c>
      <c r="E528" s="26" t="s">
        <v>3444</v>
      </c>
    </row>
    <row r="529" spans="1:5">
      <c r="A529" s="26" t="str">
        <f t="shared" si="8"/>
        <v>埼玉県さいたま市中央区</v>
      </c>
      <c r="B529" s="31" t="s">
        <v>3443</v>
      </c>
      <c r="C529" s="25" t="s">
        <v>3302</v>
      </c>
      <c r="D529" s="28" t="s">
        <v>3435</v>
      </c>
      <c r="E529" s="26" t="s">
        <v>882</v>
      </c>
    </row>
    <row r="530" spans="1:5">
      <c r="A530" s="26" t="str">
        <f t="shared" si="8"/>
        <v>埼玉県さいたま市桜区</v>
      </c>
      <c r="B530" s="31" t="s">
        <v>3442</v>
      </c>
      <c r="C530" s="25" t="s">
        <v>3302</v>
      </c>
      <c r="D530" s="28" t="s">
        <v>3435</v>
      </c>
      <c r="E530" s="26" t="s">
        <v>3441</v>
      </c>
    </row>
    <row r="531" spans="1:5">
      <c r="A531" s="26" t="str">
        <f t="shared" si="8"/>
        <v>埼玉県さいたま市浦和区</v>
      </c>
      <c r="B531" s="31" t="s">
        <v>3440</v>
      </c>
      <c r="C531" s="25" t="s">
        <v>3302</v>
      </c>
      <c r="D531" s="28" t="s">
        <v>3435</v>
      </c>
      <c r="E531" s="26" t="s">
        <v>3439</v>
      </c>
    </row>
    <row r="532" spans="1:5">
      <c r="A532" s="26" t="str">
        <f t="shared" si="8"/>
        <v>埼玉県さいたま市南区</v>
      </c>
      <c r="B532" s="31" t="s">
        <v>3438</v>
      </c>
      <c r="C532" s="25" t="s">
        <v>3302</v>
      </c>
      <c r="D532" s="28" t="s">
        <v>3435</v>
      </c>
      <c r="E532" s="26" t="s">
        <v>879</v>
      </c>
    </row>
    <row r="533" spans="1:5">
      <c r="A533" s="26" t="str">
        <f t="shared" si="8"/>
        <v>埼玉県さいたま市緑区</v>
      </c>
      <c r="B533" s="31" t="s">
        <v>3437</v>
      </c>
      <c r="C533" s="25" t="s">
        <v>3302</v>
      </c>
      <c r="D533" s="28" t="s">
        <v>3435</v>
      </c>
      <c r="E533" s="26" t="s">
        <v>2312</v>
      </c>
    </row>
    <row r="534" spans="1:5">
      <c r="A534" s="26" t="str">
        <f t="shared" si="8"/>
        <v>埼玉県さいたま市岩槻区</v>
      </c>
      <c r="B534" s="31" t="s">
        <v>3436</v>
      </c>
      <c r="C534" s="25" t="s">
        <v>3302</v>
      </c>
      <c r="D534" s="28" t="s">
        <v>3435</v>
      </c>
      <c r="E534" s="26" t="s">
        <v>3434</v>
      </c>
    </row>
    <row r="535" spans="1:5">
      <c r="A535" s="26" t="str">
        <f t="shared" si="8"/>
        <v>埼玉県川越市</v>
      </c>
      <c r="B535" s="29" t="s">
        <v>3433</v>
      </c>
      <c r="C535" s="25" t="s">
        <v>3302</v>
      </c>
      <c r="D535" s="30" t="s">
        <v>3432</v>
      </c>
      <c r="E535" s="25"/>
    </row>
    <row r="536" spans="1:5">
      <c r="A536" s="26" t="str">
        <f t="shared" si="8"/>
        <v>埼玉県熊谷市</v>
      </c>
      <c r="B536" s="29" t="s">
        <v>3431</v>
      </c>
      <c r="C536" s="25" t="s">
        <v>3302</v>
      </c>
      <c r="D536" s="30" t="s">
        <v>3430</v>
      </c>
      <c r="E536" s="25"/>
    </row>
    <row r="537" spans="1:5">
      <c r="A537" s="26" t="str">
        <f t="shared" si="8"/>
        <v>埼玉県川口市</v>
      </c>
      <c r="B537" s="29" t="s">
        <v>3429</v>
      </c>
      <c r="C537" s="25" t="s">
        <v>3302</v>
      </c>
      <c r="D537" s="30" t="s">
        <v>3428</v>
      </c>
      <c r="E537" s="25"/>
    </row>
    <row r="538" spans="1:5">
      <c r="A538" s="26" t="str">
        <f t="shared" si="8"/>
        <v>埼玉県行田市</v>
      </c>
      <c r="B538" s="29" t="s">
        <v>3427</v>
      </c>
      <c r="C538" s="25" t="s">
        <v>3302</v>
      </c>
      <c r="D538" s="30" t="s">
        <v>3426</v>
      </c>
      <c r="E538" s="25"/>
    </row>
    <row r="539" spans="1:5">
      <c r="A539" s="26" t="str">
        <f t="shared" si="8"/>
        <v>埼玉県秩父市</v>
      </c>
      <c r="B539" s="29" t="s">
        <v>3425</v>
      </c>
      <c r="C539" s="25" t="s">
        <v>3302</v>
      </c>
      <c r="D539" s="30" t="s">
        <v>3424</v>
      </c>
      <c r="E539" s="25"/>
    </row>
    <row r="540" spans="1:5">
      <c r="A540" s="26" t="str">
        <f t="shared" si="8"/>
        <v>埼玉県所沢市</v>
      </c>
      <c r="B540" s="29" t="s">
        <v>3423</v>
      </c>
      <c r="C540" s="25" t="s">
        <v>3302</v>
      </c>
      <c r="D540" s="30" t="s">
        <v>3422</v>
      </c>
      <c r="E540" s="25"/>
    </row>
    <row r="541" spans="1:5">
      <c r="A541" s="26" t="str">
        <f t="shared" si="8"/>
        <v>埼玉県飯能市</v>
      </c>
      <c r="B541" s="29" t="s">
        <v>3421</v>
      </c>
      <c r="C541" s="25" t="s">
        <v>3302</v>
      </c>
      <c r="D541" s="30" t="s">
        <v>3420</v>
      </c>
      <c r="E541" s="25"/>
    </row>
    <row r="542" spans="1:5">
      <c r="A542" s="26" t="str">
        <f t="shared" si="8"/>
        <v>埼玉県加須市</v>
      </c>
      <c r="B542" s="29" t="s">
        <v>3419</v>
      </c>
      <c r="C542" s="25" t="s">
        <v>3302</v>
      </c>
      <c r="D542" s="30" t="s">
        <v>3418</v>
      </c>
      <c r="E542" s="25"/>
    </row>
    <row r="543" spans="1:5">
      <c r="A543" s="26" t="str">
        <f t="shared" si="8"/>
        <v>埼玉県本庄市</v>
      </c>
      <c r="B543" s="29" t="s">
        <v>3417</v>
      </c>
      <c r="C543" s="25" t="s">
        <v>3302</v>
      </c>
      <c r="D543" s="30" t="s">
        <v>3416</v>
      </c>
      <c r="E543" s="25"/>
    </row>
    <row r="544" spans="1:5">
      <c r="A544" s="26" t="str">
        <f t="shared" si="8"/>
        <v>埼玉県東松山市</v>
      </c>
      <c r="B544" s="29" t="s">
        <v>3415</v>
      </c>
      <c r="C544" s="25" t="s">
        <v>3302</v>
      </c>
      <c r="D544" s="30" t="s">
        <v>3414</v>
      </c>
      <c r="E544" s="25"/>
    </row>
    <row r="545" spans="1:5">
      <c r="A545" s="26" t="str">
        <f t="shared" si="8"/>
        <v>埼玉県春日部市</v>
      </c>
      <c r="B545" s="29" t="s">
        <v>3413</v>
      </c>
      <c r="C545" s="25" t="s">
        <v>3302</v>
      </c>
      <c r="D545" s="30" t="s">
        <v>3412</v>
      </c>
      <c r="E545" s="25"/>
    </row>
    <row r="546" spans="1:5">
      <c r="A546" s="26" t="str">
        <f t="shared" si="8"/>
        <v>埼玉県狭山市</v>
      </c>
      <c r="B546" s="29" t="s">
        <v>3411</v>
      </c>
      <c r="C546" s="25" t="s">
        <v>3302</v>
      </c>
      <c r="D546" s="30" t="s">
        <v>3410</v>
      </c>
      <c r="E546" s="25"/>
    </row>
    <row r="547" spans="1:5">
      <c r="A547" s="26" t="str">
        <f t="shared" si="8"/>
        <v>埼玉県羽生市</v>
      </c>
      <c r="B547" s="29" t="s">
        <v>3409</v>
      </c>
      <c r="C547" s="25" t="s">
        <v>3302</v>
      </c>
      <c r="D547" s="30" t="s">
        <v>3408</v>
      </c>
      <c r="E547" s="25"/>
    </row>
    <row r="548" spans="1:5">
      <c r="A548" s="26" t="str">
        <f t="shared" si="8"/>
        <v>埼玉県鴻巣市</v>
      </c>
      <c r="B548" s="29" t="s">
        <v>3407</v>
      </c>
      <c r="C548" s="25" t="s">
        <v>3302</v>
      </c>
      <c r="D548" s="30" t="s">
        <v>3406</v>
      </c>
      <c r="E548" s="25"/>
    </row>
    <row r="549" spans="1:5">
      <c r="A549" s="26" t="str">
        <f t="shared" si="8"/>
        <v>埼玉県深谷市</v>
      </c>
      <c r="B549" s="29" t="s">
        <v>3405</v>
      </c>
      <c r="C549" s="25" t="s">
        <v>3302</v>
      </c>
      <c r="D549" s="30" t="s">
        <v>3404</v>
      </c>
      <c r="E549" s="25"/>
    </row>
    <row r="550" spans="1:5">
      <c r="A550" s="26" t="str">
        <f t="shared" si="8"/>
        <v>埼玉県上尾市</v>
      </c>
      <c r="B550" s="29" t="s">
        <v>3403</v>
      </c>
      <c r="C550" s="25" t="s">
        <v>3302</v>
      </c>
      <c r="D550" s="30" t="s">
        <v>3402</v>
      </c>
      <c r="E550" s="25"/>
    </row>
    <row r="551" spans="1:5">
      <c r="A551" s="26" t="str">
        <f t="shared" si="8"/>
        <v>埼玉県草加市</v>
      </c>
      <c r="B551" s="29" t="s">
        <v>3401</v>
      </c>
      <c r="C551" s="25" t="s">
        <v>3302</v>
      </c>
      <c r="D551" s="30" t="s">
        <v>3400</v>
      </c>
      <c r="E551" s="25"/>
    </row>
    <row r="552" spans="1:5">
      <c r="A552" s="26" t="str">
        <f t="shared" si="8"/>
        <v>埼玉県越谷市</v>
      </c>
      <c r="B552" s="29" t="s">
        <v>3399</v>
      </c>
      <c r="C552" s="25" t="s">
        <v>3302</v>
      </c>
      <c r="D552" s="30" t="s">
        <v>3398</v>
      </c>
      <c r="E552" s="25"/>
    </row>
    <row r="553" spans="1:5">
      <c r="A553" s="26" t="str">
        <f t="shared" si="8"/>
        <v>埼玉県蕨市</v>
      </c>
      <c r="B553" s="29" t="s">
        <v>3397</v>
      </c>
      <c r="C553" s="25" t="s">
        <v>3302</v>
      </c>
      <c r="D553" s="30" t="s">
        <v>3396</v>
      </c>
      <c r="E553" s="25"/>
    </row>
    <row r="554" spans="1:5">
      <c r="A554" s="26" t="str">
        <f t="shared" si="8"/>
        <v>埼玉県戸田市</v>
      </c>
      <c r="B554" s="29" t="s">
        <v>3395</v>
      </c>
      <c r="C554" s="25" t="s">
        <v>3302</v>
      </c>
      <c r="D554" s="30" t="s">
        <v>3394</v>
      </c>
      <c r="E554" s="25"/>
    </row>
    <row r="555" spans="1:5">
      <c r="A555" s="26" t="str">
        <f t="shared" si="8"/>
        <v>埼玉県入間市</v>
      </c>
      <c r="B555" s="29" t="s">
        <v>3393</v>
      </c>
      <c r="C555" s="25" t="s">
        <v>3302</v>
      </c>
      <c r="D555" s="30" t="s">
        <v>3392</v>
      </c>
      <c r="E555" s="25"/>
    </row>
    <row r="556" spans="1:5">
      <c r="A556" s="26" t="str">
        <f t="shared" si="8"/>
        <v>埼玉県朝霞市</v>
      </c>
      <c r="B556" s="29" t="s">
        <v>3391</v>
      </c>
      <c r="C556" s="25" t="s">
        <v>3302</v>
      </c>
      <c r="D556" s="30" t="s">
        <v>3390</v>
      </c>
      <c r="E556" s="25"/>
    </row>
    <row r="557" spans="1:5">
      <c r="A557" s="26" t="str">
        <f t="shared" si="8"/>
        <v>埼玉県志木市</v>
      </c>
      <c r="B557" s="29" t="s">
        <v>3389</v>
      </c>
      <c r="C557" s="25" t="s">
        <v>3302</v>
      </c>
      <c r="D557" s="30" t="s">
        <v>3388</v>
      </c>
      <c r="E557" s="25"/>
    </row>
    <row r="558" spans="1:5">
      <c r="A558" s="26" t="str">
        <f t="shared" si="8"/>
        <v>埼玉県和光市</v>
      </c>
      <c r="B558" s="29" t="s">
        <v>3387</v>
      </c>
      <c r="C558" s="25" t="s">
        <v>3302</v>
      </c>
      <c r="D558" s="30" t="s">
        <v>3386</v>
      </c>
      <c r="E558" s="25"/>
    </row>
    <row r="559" spans="1:5">
      <c r="A559" s="26" t="str">
        <f t="shared" si="8"/>
        <v>埼玉県新座市</v>
      </c>
      <c r="B559" s="29" t="s">
        <v>3385</v>
      </c>
      <c r="C559" s="25" t="s">
        <v>3302</v>
      </c>
      <c r="D559" s="30" t="s">
        <v>3384</v>
      </c>
      <c r="E559" s="25"/>
    </row>
    <row r="560" spans="1:5">
      <c r="A560" s="26" t="str">
        <f t="shared" si="8"/>
        <v>埼玉県桶川市</v>
      </c>
      <c r="B560" s="29" t="s">
        <v>3383</v>
      </c>
      <c r="C560" s="25" t="s">
        <v>3302</v>
      </c>
      <c r="D560" s="30" t="s">
        <v>3382</v>
      </c>
      <c r="E560" s="25"/>
    </row>
    <row r="561" spans="1:5">
      <c r="A561" s="26" t="str">
        <f t="shared" si="8"/>
        <v>埼玉県久喜市</v>
      </c>
      <c r="B561" s="29" t="s">
        <v>3381</v>
      </c>
      <c r="C561" s="25" t="s">
        <v>3302</v>
      </c>
      <c r="D561" s="30" t="s">
        <v>3380</v>
      </c>
      <c r="E561" s="25"/>
    </row>
    <row r="562" spans="1:5">
      <c r="A562" s="26" t="str">
        <f t="shared" si="8"/>
        <v>埼玉県北本市</v>
      </c>
      <c r="B562" s="29" t="s">
        <v>3379</v>
      </c>
      <c r="C562" s="25" t="s">
        <v>3302</v>
      </c>
      <c r="D562" s="30" t="s">
        <v>3378</v>
      </c>
      <c r="E562" s="25"/>
    </row>
    <row r="563" spans="1:5">
      <c r="A563" s="26" t="str">
        <f t="shared" si="8"/>
        <v>埼玉県八潮市</v>
      </c>
      <c r="B563" s="29" t="s">
        <v>3377</v>
      </c>
      <c r="C563" s="25" t="s">
        <v>3302</v>
      </c>
      <c r="D563" s="30" t="s">
        <v>3376</v>
      </c>
      <c r="E563" s="25"/>
    </row>
    <row r="564" spans="1:5">
      <c r="A564" s="26" t="str">
        <f t="shared" si="8"/>
        <v>埼玉県富士見市</v>
      </c>
      <c r="B564" s="29" t="s">
        <v>3375</v>
      </c>
      <c r="C564" s="25" t="s">
        <v>3302</v>
      </c>
      <c r="D564" s="30" t="s">
        <v>3374</v>
      </c>
      <c r="E564" s="25"/>
    </row>
    <row r="565" spans="1:5">
      <c r="A565" s="26" t="str">
        <f t="shared" si="8"/>
        <v>埼玉県三郷市</v>
      </c>
      <c r="B565" s="29" t="s">
        <v>3373</v>
      </c>
      <c r="C565" s="25" t="s">
        <v>3302</v>
      </c>
      <c r="D565" s="30" t="s">
        <v>3372</v>
      </c>
      <c r="E565" s="25"/>
    </row>
    <row r="566" spans="1:5">
      <c r="A566" s="26" t="str">
        <f t="shared" si="8"/>
        <v>埼玉県蓮田市</v>
      </c>
      <c r="B566" s="29" t="s">
        <v>3371</v>
      </c>
      <c r="C566" s="25" t="s">
        <v>3302</v>
      </c>
      <c r="D566" s="30" t="s">
        <v>3370</v>
      </c>
      <c r="E566" s="25"/>
    </row>
    <row r="567" spans="1:5">
      <c r="A567" s="26" t="str">
        <f t="shared" si="8"/>
        <v>埼玉県坂戸市</v>
      </c>
      <c r="B567" s="29" t="s">
        <v>3369</v>
      </c>
      <c r="C567" s="25" t="s">
        <v>3302</v>
      </c>
      <c r="D567" s="30" t="s">
        <v>3368</v>
      </c>
      <c r="E567" s="25"/>
    </row>
    <row r="568" spans="1:5">
      <c r="A568" s="26" t="str">
        <f t="shared" si="8"/>
        <v>埼玉県幸手市</v>
      </c>
      <c r="B568" s="29" t="s">
        <v>3367</v>
      </c>
      <c r="C568" s="25" t="s">
        <v>3302</v>
      </c>
      <c r="D568" s="30" t="s">
        <v>3366</v>
      </c>
      <c r="E568" s="25"/>
    </row>
    <row r="569" spans="1:5">
      <c r="A569" s="26" t="str">
        <f t="shared" si="8"/>
        <v>埼玉県鶴ヶ島市</v>
      </c>
      <c r="B569" s="29" t="s">
        <v>3365</v>
      </c>
      <c r="C569" s="25" t="s">
        <v>3302</v>
      </c>
      <c r="D569" s="30" t="s">
        <v>3364</v>
      </c>
      <c r="E569" s="25"/>
    </row>
    <row r="570" spans="1:5">
      <c r="A570" s="26" t="str">
        <f t="shared" si="8"/>
        <v>埼玉県日高市</v>
      </c>
      <c r="B570" s="29" t="s">
        <v>3363</v>
      </c>
      <c r="C570" s="25" t="s">
        <v>3302</v>
      </c>
      <c r="D570" s="30" t="s">
        <v>3362</v>
      </c>
      <c r="E570" s="25"/>
    </row>
    <row r="571" spans="1:5">
      <c r="A571" s="26" t="str">
        <f t="shared" si="8"/>
        <v>埼玉県吉川市</v>
      </c>
      <c r="B571" s="29" t="s">
        <v>3361</v>
      </c>
      <c r="C571" s="25" t="s">
        <v>3302</v>
      </c>
      <c r="D571" s="30" t="s">
        <v>3360</v>
      </c>
      <c r="E571" s="25"/>
    </row>
    <row r="572" spans="1:5">
      <c r="A572" s="26" t="str">
        <f t="shared" si="8"/>
        <v>埼玉県ふじみ野市</v>
      </c>
      <c r="B572" s="29" t="s">
        <v>3359</v>
      </c>
      <c r="C572" s="25" t="s">
        <v>3302</v>
      </c>
      <c r="D572" s="30" t="s">
        <v>3358</v>
      </c>
      <c r="E572" s="25"/>
    </row>
    <row r="573" spans="1:5">
      <c r="A573" s="26" t="str">
        <f t="shared" si="8"/>
        <v>埼玉県白岡市</v>
      </c>
      <c r="B573" s="29" t="s">
        <v>3357</v>
      </c>
      <c r="C573" s="25" t="s">
        <v>3356</v>
      </c>
      <c r="D573" s="30" t="s">
        <v>3355</v>
      </c>
      <c r="E573" s="25"/>
    </row>
    <row r="574" spans="1:5">
      <c r="A574" s="26" t="str">
        <f t="shared" si="8"/>
        <v>埼玉県北足立郡伊奈町</v>
      </c>
      <c r="B574" s="29" t="s">
        <v>3354</v>
      </c>
      <c r="C574" s="25" t="s">
        <v>3353</v>
      </c>
      <c r="D574" s="30" t="s">
        <v>3352</v>
      </c>
      <c r="E574" s="25" t="s">
        <v>3351</v>
      </c>
    </row>
    <row r="575" spans="1:5">
      <c r="A575" s="26" t="str">
        <f t="shared" si="8"/>
        <v>埼玉県入間郡三芳町</v>
      </c>
      <c r="B575" s="29" t="s">
        <v>3350</v>
      </c>
      <c r="C575" s="25" t="s">
        <v>3302</v>
      </c>
      <c r="D575" s="30" t="s">
        <v>3345</v>
      </c>
      <c r="E575" s="25" t="s">
        <v>3349</v>
      </c>
    </row>
    <row r="576" spans="1:5">
      <c r="A576" s="26" t="str">
        <f t="shared" si="8"/>
        <v>埼玉県入間郡毛呂山町</v>
      </c>
      <c r="B576" s="29" t="s">
        <v>3348</v>
      </c>
      <c r="C576" s="25" t="s">
        <v>3302</v>
      </c>
      <c r="D576" s="30" t="s">
        <v>3345</v>
      </c>
      <c r="E576" s="25" t="s">
        <v>3347</v>
      </c>
    </row>
    <row r="577" spans="1:5">
      <c r="A577" s="26" t="str">
        <f t="shared" si="8"/>
        <v>埼玉県入間郡越生町</v>
      </c>
      <c r="B577" s="29" t="s">
        <v>3346</v>
      </c>
      <c r="C577" s="25" t="s">
        <v>3302</v>
      </c>
      <c r="D577" s="30" t="s">
        <v>3345</v>
      </c>
      <c r="E577" s="25" t="s">
        <v>3344</v>
      </c>
    </row>
    <row r="578" spans="1:5">
      <c r="A578" s="26" t="str">
        <f t="shared" ref="A578:A641" si="9">C578&amp;D578&amp;E578</f>
        <v>埼玉県比企郡滑川町</v>
      </c>
      <c r="B578" s="29" t="s">
        <v>3343</v>
      </c>
      <c r="C578" s="25" t="s">
        <v>3302</v>
      </c>
      <c r="D578" s="30" t="s">
        <v>3330</v>
      </c>
      <c r="E578" s="25" t="s">
        <v>3342</v>
      </c>
    </row>
    <row r="579" spans="1:5">
      <c r="A579" s="26" t="str">
        <f t="shared" si="9"/>
        <v>埼玉県比企郡嵐山町</v>
      </c>
      <c r="B579" s="29" t="s">
        <v>3341</v>
      </c>
      <c r="C579" s="25" t="s">
        <v>3302</v>
      </c>
      <c r="D579" s="30" t="s">
        <v>3330</v>
      </c>
      <c r="E579" s="25" t="s">
        <v>3340</v>
      </c>
    </row>
    <row r="580" spans="1:5">
      <c r="A580" s="26" t="str">
        <f t="shared" si="9"/>
        <v>埼玉県比企郡小川町</v>
      </c>
      <c r="B580" s="29" t="s">
        <v>3339</v>
      </c>
      <c r="C580" s="25" t="s">
        <v>3302</v>
      </c>
      <c r="D580" s="30" t="s">
        <v>3330</v>
      </c>
      <c r="E580" s="25" t="s">
        <v>3338</v>
      </c>
    </row>
    <row r="581" spans="1:5">
      <c r="A581" s="26" t="str">
        <f t="shared" si="9"/>
        <v>埼玉県比企郡川島町</v>
      </c>
      <c r="B581" s="29" t="s">
        <v>3337</v>
      </c>
      <c r="C581" s="25" t="s">
        <v>3302</v>
      </c>
      <c r="D581" s="30" t="s">
        <v>3330</v>
      </c>
      <c r="E581" s="25" t="s">
        <v>3336</v>
      </c>
    </row>
    <row r="582" spans="1:5">
      <c r="A582" s="26" t="str">
        <f t="shared" si="9"/>
        <v>埼玉県比企郡吉見町</v>
      </c>
      <c r="B582" s="29" t="s">
        <v>3335</v>
      </c>
      <c r="C582" s="25" t="s">
        <v>3302</v>
      </c>
      <c r="D582" s="30" t="s">
        <v>3330</v>
      </c>
      <c r="E582" s="25" t="s">
        <v>3334</v>
      </c>
    </row>
    <row r="583" spans="1:5">
      <c r="A583" s="26" t="str">
        <f t="shared" si="9"/>
        <v>埼玉県比企郡鳩山町</v>
      </c>
      <c r="B583" s="29" t="s">
        <v>3333</v>
      </c>
      <c r="C583" s="25" t="s">
        <v>3302</v>
      </c>
      <c r="D583" s="30" t="s">
        <v>3330</v>
      </c>
      <c r="E583" s="25" t="s">
        <v>3332</v>
      </c>
    </row>
    <row r="584" spans="1:5">
      <c r="A584" s="26" t="str">
        <f t="shared" si="9"/>
        <v>埼玉県比企郡ときがわ町</v>
      </c>
      <c r="B584" s="29" t="s">
        <v>3331</v>
      </c>
      <c r="C584" s="25" t="s">
        <v>3302</v>
      </c>
      <c r="D584" s="30" t="s">
        <v>3330</v>
      </c>
      <c r="E584" s="25" t="s">
        <v>3329</v>
      </c>
    </row>
    <row r="585" spans="1:5">
      <c r="A585" s="26" t="str">
        <f t="shared" si="9"/>
        <v>埼玉県秩父郡横瀬町</v>
      </c>
      <c r="B585" s="29" t="s">
        <v>3328</v>
      </c>
      <c r="C585" s="25" t="s">
        <v>3302</v>
      </c>
      <c r="D585" s="30" t="s">
        <v>3319</v>
      </c>
      <c r="E585" s="25" t="s">
        <v>3327</v>
      </c>
    </row>
    <row r="586" spans="1:5">
      <c r="A586" s="26" t="str">
        <f t="shared" si="9"/>
        <v>埼玉県秩父郡皆野町</v>
      </c>
      <c r="B586" s="29" t="s">
        <v>3326</v>
      </c>
      <c r="C586" s="25" t="s">
        <v>3302</v>
      </c>
      <c r="D586" s="30" t="s">
        <v>3319</v>
      </c>
      <c r="E586" s="25" t="s">
        <v>3325</v>
      </c>
    </row>
    <row r="587" spans="1:5">
      <c r="A587" s="26" t="str">
        <f t="shared" si="9"/>
        <v>埼玉県秩父郡長瀞町</v>
      </c>
      <c r="B587" s="29" t="s">
        <v>3324</v>
      </c>
      <c r="C587" s="25" t="s">
        <v>3302</v>
      </c>
      <c r="D587" s="30" t="s">
        <v>3319</v>
      </c>
      <c r="E587" s="25" t="s">
        <v>3323</v>
      </c>
    </row>
    <row r="588" spans="1:5">
      <c r="A588" s="26" t="str">
        <f t="shared" si="9"/>
        <v>埼玉県秩父郡小鹿野町</v>
      </c>
      <c r="B588" s="29" t="s">
        <v>3322</v>
      </c>
      <c r="C588" s="25" t="s">
        <v>3302</v>
      </c>
      <c r="D588" s="30" t="s">
        <v>3319</v>
      </c>
      <c r="E588" s="25" t="s">
        <v>3321</v>
      </c>
    </row>
    <row r="589" spans="1:5">
      <c r="A589" s="26" t="str">
        <f t="shared" si="9"/>
        <v>埼玉県秩父郡東秩父村</v>
      </c>
      <c r="B589" s="29" t="s">
        <v>3320</v>
      </c>
      <c r="C589" s="25" t="s">
        <v>3302</v>
      </c>
      <c r="D589" s="30" t="s">
        <v>3319</v>
      </c>
      <c r="E589" s="25" t="s">
        <v>3318</v>
      </c>
    </row>
    <row r="590" spans="1:5">
      <c r="A590" s="26" t="str">
        <f t="shared" si="9"/>
        <v>埼玉県児玉郡美里町</v>
      </c>
      <c r="B590" s="29" t="s">
        <v>3317</v>
      </c>
      <c r="C590" s="25" t="s">
        <v>3302</v>
      </c>
      <c r="D590" s="30" t="s">
        <v>3313</v>
      </c>
      <c r="E590" s="25" t="s">
        <v>848</v>
      </c>
    </row>
    <row r="591" spans="1:5">
      <c r="A591" s="26" t="str">
        <f t="shared" si="9"/>
        <v>埼玉県児玉郡神川町</v>
      </c>
      <c r="B591" s="29" t="s">
        <v>3316</v>
      </c>
      <c r="C591" s="25" t="s">
        <v>3302</v>
      </c>
      <c r="D591" s="30" t="s">
        <v>3313</v>
      </c>
      <c r="E591" s="25" t="s">
        <v>3315</v>
      </c>
    </row>
    <row r="592" spans="1:5">
      <c r="A592" s="26" t="str">
        <f t="shared" si="9"/>
        <v>埼玉県児玉郡上里町</v>
      </c>
      <c r="B592" s="29" t="s">
        <v>3314</v>
      </c>
      <c r="C592" s="25" t="s">
        <v>3302</v>
      </c>
      <c r="D592" s="30" t="s">
        <v>3313</v>
      </c>
      <c r="E592" s="25" t="s">
        <v>3312</v>
      </c>
    </row>
    <row r="593" spans="1:5">
      <c r="A593" s="26" t="str">
        <f t="shared" si="9"/>
        <v>埼玉県大里郡寄居町</v>
      </c>
      <c r="B593" s="29" t="s">
        <v>3311</v>
      </c>
      <c r="C593" s="25" t="s">
        <v>3302</v>
      </c>
      <c r="D593" s="30" t="s">
        <v>3310</v>
      </c>
      <c r="E593" s="25" t="s">
        <v>3309</v>
      </c>
    </row>
    <row r="594" spans="1:5">
      <c r="A594" s="26" t="str">
        <f t="shared" si="9"/>
        <v>埼玉県南埼玉郡宮代町</v>
      </c>
      <c r="B594" s="29" t="s">
        <v>3308</v>
      </c>
      <c r="C594" s="25" t="s">
        <v>3302</v>
      </c>
      <c r="D594" s="30" t="s">
        <v>3307</v>
      </c>
      <c r="E594" s="25" t="s">
        <v>3306</v>
      </c>
    </row>
    <row r="595" spans="1:5">
      <c r="A595" s="26" t="str">
        <f t="shared" si="9"/>
        <v>埼玉県北葛飾郡杉戸町</v>
      </c>
      <c r="B595" s="29" t="s">
        <v>3305</v>
      </c>
      <c r="C595" s="25" t="s">
        <v>3302</v>
      </c>
      <c r="D595" s="30" t="s">
        <v>3301</v>
      </c>
      <c r="E595" s="25" t="s">
        <v>3304</v>
      </c>
    </row>
    <row r="596" spans="1:5">
      <c r="A596" s="26" t="str">
        <f t="shared" si="9"/>
        <v>埼玉県北葛飾郡松伏町</v>
      </c>
      <c r="B596" s="29" t="s">
        <v>3303</v>
      </c>
      <c r="C596" s="25" t="s">
        <v>3302</v>
      </c>
      <c r="D596" s="30" t="s">
        <v>3301</v>
      </c>
      <c r="E596" s="25" t="s">
        <v>3300</v>
      </c>
    </row>
    <row r="597" spans="1:5">
      <c r="A597" s="26" t="str">
        <f t="shared" si="9"/>
        <v>千葉県千葉市中央区</v>
      </c>
      <c r="B597" s="31" t="s">
        <v>3299</v>
      </c>
      <c r="C597" s="25" t="s">
        <v>3178</v>
      </c>
      <c r="D597" s="28" t="s">
        <v>3290</v>
      </c>
      <c r="E597" s="26" t="s">
        <v>882</v>
      </c>
    </row>
    <row r="598" spans="1:5">
      <c r="A598" s="26" t="str">
        <f t="shared" si="9"/>
        <v>千葉県千葉市花見川区</v>
      </c>
      <c r="B598" s="31" t="s">
        <v>3298</v>
      </c>
      <c r="C598" s="25" t="s">
        <v>3178</v>
      </c>
      <c r="D598" s="28" t="s">
        <v>3290</v>
      </c>
      <c r="E598" s="26" t="s">
        <v>3297</v>
      </c>
    </row>
    <row r="599" spans="1:5">
      <c r="A599" s="26" t="str">
        <f t="shared" si="9"/>
        <v>千葉県千葉市稲毛区</v>
      </c>
      <c r="B599" s="31" t="s">
        <v>3296</v>
      </c>
      <c r="C599" s="25" t="s">
        <v>3178</v>
      </c>
      <c r="D599" s="28" t="s">
        <v>3290</v>
      </c>
      <c r="E599" s="26" t="s">
        <v>3295</v>
      </c>
    </row>
    <row r="600" spans="1:5">
      <c r="A600" s="26" t="str">
        <f t="shared" si="9"/>
        <v>千葉県千葉市若葉区</v>
      </c>
      <c r="B600" s="31" t="s">
        <v>3294</v>
      </c>
      <c r="C600" s="25" t="s">
        <v>3178</v>
      </c>
      <c r="D600" s="28" t="s">
        <v>3290</v>
      </c>
      <c r="E600" s="26" t="s">
        <v>3293</v>
      </c>
    </row>
    <row r="601" spans="1:5">
      <c r="A601" s="26" t="str">
        <f t="shared" si="9"/>
        <v>千葉県千葉市緑区</v>
      </c>
      <c r="B601" s="31" t="s">
        <v>3292</v>
      </c>
      <c r="C601" s="25" t="s">
        <v>3178</v>
      </c>
      <c r="D601" s="28" t="s">
        <v>3290</v>
      </c>
      <c r="E601" s="26" t="s">
        <v>2312</v>
      </c>
    </row>
    <row r="602" spans="1:5">
      <c r="A602" s="26" t="str">
        <f t="shared" si="9"/>
        <v>千葉県千葉市美浜区</v>
      </c>
      <c r="B602" s="31" t="s">
        <v>3291</v>
      </c>
      <c r="C602" s="25" t="s">
        <v>3178</v>
      </c>
      <c r="D602" s="28" t="s">
        <v>3290</v>
      </c>
      <c r="E602" s="26" t="s">
        <v>3289</v>
      </c>
    </row>
    <row r="603" spans="1:5">
      <c r="A603" s="26" t="str">
        <f t="shared" si="9"/>
        <v>千葉県銚子市</v>
      </c>
      <c r="B603" s="29" t="s">
        <v>3288</v>
      </c>
      <c r="C603" s="25" t="s">
        <v>3178</v>
      </c>
      <c r="D603" s="30" t="s">
        <v>3287</v>
      </c>
      <c r="E603" s="25"/>
    </row>
    <row r="604" spans="1:5">
      <c r="A604" s="26" t="str">
        <f t="shared" si="9"/>
        <v>千葉県市川市</v>
      </c>
      <c r="B604" s="29" t="s">
        <v>3286</v>
      </c>
      <c r="C604" s="25" t="s">
        <v>3178</v>
      </c>
      <c r="D604" s="30" t="s">
        <v>3285</v>
      </c>
      <c r="E604" s="25"/>
    </row>
    <row r="605" spans="1:5">
      <c r="A605" s="26" t="str">
        <f t="shared" si="9"/>
        <v>千葉県船橋市</v>
      </c>
      <c r="B605" s="29" t="s">
        <v>3284</v>
      </c>
      <c r="C605" s="25" t="s">
        <v>3178</v>
      </c>
      <c r="D605" s="30" t="s">
        <v>3283</v>
      </c>
      <c r="E605" s="25"/>
    </row>
    <row r="606" spans="1:5">
      <c r="A606" s="26" t="str">
        <f t="shared" si="9"/>
        <v>千葉県館山市</v>
      </c>
      <c r="B606" s="29" t="s">
        <v>3282</v>
      </c>
      <c r="C606" s="25" t="s">
        <v>3178</v>
      </c>
      <c r="D606" s="30" t="s">
        <v>3281</v>
      </c>
      <c r="E606" s="25"/>
    </row>
    <row r="607" spans="1:5">
      <c r="A607" s="26" t="str">
        <f t="shared" si="9"/>
        <v>千葉県木更津市</v>
      </c>
      <c r="B607" s="29" t="s">
        <v>3280</v>
      </c>
      <c r="C607" s="25" t="s">
        <v>3178</v>
      </c>
      <c r="D607" s="30" t="s">
        <v>3279</v>
      </c>
      <c r="E607" s="25"/>
    </row>
    <row r="608" spans="1:5">
      <c r="A608" s="26" t="str">
        <f t="shared" si="9"/>
        <v>千葉県松戸市</v>
      </c>
      <c r="B608" s="29" t="s">
        <v>3278</v>
      </c>
      <c r="C608" s="25" t="s">
        <v>3178</v>
      </c>
      <c r="D608" s="30" t="s">
        <v>3277</v>
      </c>
      <c r="E608" s="25"/>
    </row>
    <row r="609" spans="1:5">
      <c r="A609" s="26" t="str">
        <f t="shared" si="9"/>
        <v>千葉県野田市</v>
      </c>
      <c r="B609" s="29" t="s">
        <v>3276</v>
      </c>
      <c r="C609" s="25" t="s">
        <v>3178</v>
      </c>
      <c r="D609" s="30" t="s">
        <v>3275</v>
      </c>
      <c r="E609" s="25"/>
    </row>
    <row r="610" spans="1:5">
      <c r="A610" s="26" t="str">
        <f t="shared" si="9"/>
        <v>千葉県茂原市</v>
      </c>
      <c r="B610" s="29" t="s">
        <v>3274</v>
      </c>
      <c r="C610" s="25" t="s">
        <v>3178</v>
      </c>
      <c r="D610" s="30" t="s">
        <v>3273</v>
      </c>
      <c r="E610" s="25"/>
    </row>
    <row r="611" spans="1:5">
      <c r="A611" s="26" t="str">
        <f t="shared" si="9"/>
        <v>千葉県成田市</v>
      </c>
      <c r="B611" s="29" t="s">
        <v>3272</v>
      </c>
      <c r="C611" s="25" t="s">
        <v>3178</v>
      </c>
      <c r="D611" s="30" t="s">
        <v>3271</v>
      </c>
      <c r="E611" s="25"/>
    </row>
    <row r="612" spans="1:5">
      <c r="A612" s="26" t="str">
        <f t="shared" si="9"/>
        <v>千葉県佐倉市</v>
      </c>
      <c r="B612" s="29" t="s">
        <v>3270</v>
      </c>
      <c r="C612" s="25" t="s">
        <v>3178</v>
      </c>
      <c r="D612" s="30" t="s">
        <v>3269</v>
      </c>
      <c r="E612" s="25"/>
    </row>
    <row r="613" spans="1:5">
      <c r="A613" s="26" t="str">
        <f t="shared" si="9"/>
        <v>千葉県東金市</v>
      </c>
      <c r="B613" s="29" t="s">
        <v>3268</v>
      </c>
      <c r="C613" s="25" t="s">
        <v>3178</v>
      </c>
      <c r="D613" s="30" t="s">
        <v>3267</v>
      </c>
      <c r="E613" s="25"/>
    </row>
    <row r="614" spans="1:5">
      <c r="A614" s="26" t="str">
        <f t="shared" si="9"/>
        <v>千葉県旭市</v>
      </c>
      <c r="B614" s="29" t="s">
        <v>3266</v>
      </c>
      <c r="C614" s="25" t="s">
        <v>3178</v>
      </c>
      <c r="D614" s="30" t="s">
        <v>3265</v>
      </c>
      <c r="E614" s="25"/>
    </row>
    <row r="615" spans="1:5">
      <c r="A615" s="26" t="str">
        <f t="shared" si="9"/>
        <v>千葉県習志野市</v>
      </c>
      <c r="B615" s="29" t="s">
        <v>3264</v>
      </c>
      <c r="C615" s="25" t="s">
        <v>3178</v>
      </c>
      <c r="D615" s="30" t="s">
        <v>3263</v>
      </c>
      <c r="E615" s="25"/>
    </row>
    <row r="616" spans="1:5">
      <c r="A616" s="26" t="str">
        <f t="shared" si="9"/>
        <v>千葉県柏市</v>
      </c>
      <c r="B616" s="29" t="s">
        <v>3262</v>
      </c>
      <c r="C616" s="25" t="s">
        <v>3178</v>
      </c>
      <c r="D616" s="30" t="s">
        <v>3261</v>
      </c>
      <c r="E616" s="25"/>
    </row>
    <row r="617" spans="1:5">
      <c r="A617" s="26" t="str">
        <f t="shared" si="9"/>
        <v>千葉県勝浦市</v>
      </c>
      <c r="B617" s="29" t="s">
        <v>3260</v>
      </c>
      <c r="C617" s="25" t="s">
        <v>3178</v>
      </c>
      <c r="D617" s="30" t="s">
        <v>3259</v>
      </c>
      <c r="E617" s="25"/>
    </row>
    <row r="618" spans="1:5">
      <c r="A618" s="26" t="str">
        <f t="shared" si="9"/>
        <v>千葉県市原市</v>
      </c>
      <c r="B618" s="29" t="s">
        <v>3258</v>
      </c>
      <c r="C618" s="25" t="s">
        <v>3178</v>
      </c>
      <c r="D618" s="30" t="s">
        <v>3257</v>
      </c>
      <c r="E618" s="25"/>
    </row>
    <row r="619" spans="1:5">
      <c r="A619" s="26" t="str">
        <f t="shared" si="9"/>
        <v>千葉県流山市</v>
      </c>
      <c r="B619" s="29" t="s">
        <v>3256</v>
      </c>
      <c r="C619" s="25" t="s">
        <v>3178</v>
      </c>
      <c r="D619" s="30" t="s">
        <v>3255</v>
      </c>
      <c r="E619" s="25"/>
    </row>
    <row r="620" spans="1:5">
      <c r="A620" s="26" t="str">
        <f t="shared" si="9"/>
        <v>千葉県八千代市</v>
      </c>
      <c r="B620" s="29" t="s">
        <v>3254</v>
      </c>
      <c r="C620" s="25" t="s">
        <v>3178</v>
      </c>
      <c r="D620" s="30" t="s">
        <v>3253</v>
      </c>
      <c r="E620" s="25"/>
    </row>
    <row r="621" spans="1:5">
      <c r="A621" s="26" t="str">
        <f t="shared" si="9"/>
        <v>千葉県我孫子市</v>
      </c>
      <c r="B621" s="29" t="s">
        <v>3252</v>
      </c>
      <c r="C621" s="25" t="s">
        <v>3178</v>
      </c>
      <c r="D621" s="30" t="s">
        <v>3251</v>
      </c>
      <c r="E621" s="25"/>
    </row>
    <row r="622" spans="1:5">
      <c r="A622" s="26" t="str">
        <f t="shared" si="9"/>
        <v>千葉県鴨川市</v>
      </c>
      <c r="B622" s="29" t="s">
        <v>3250</v>
      </c>
      <c r="C622" s="25" t="s">
        <v>3178</v>
      </c>
      <c r="D622" s="30" t="s">
        <v>3249</v>
      </c>
      <c r="E622" s="25"/>
    </row>
    <row r="623" spans="1:5">
      <c r="A623" s="26" t="str">
        <f t="shared" si="9"/>
        <v>千葉県鎌ケ谷市</v>
      </c>
      <c r="B623" s="29" t="s">
        <v>3248</v>
      </c>
      <c r="C623" s="25" t="s">
        <v>3178</v>
      </c>
      <c r="D623" s="30" t="s">
        <v>3247</v>
      </c>
      <c r="E623" s="25"/>
    </row>
    <row r="624" spans="1:5">
      <c r="A624" s="26" t="str">
        <f t="shared" si="9"/>
        <v>千葉県君津市</v>
      </c>
      <c r="B624" s="29" t="s">
        <v>3246</v>
      </c>
      <c r="C624" s="25" t="s">
        <v>3178</v>
      </c>
      <c r="D624" s="30" t="s">
        <v>3245</v>
      </c>
      <c r="E624" s="25"/>
    </row>
    <row r="625" spans="1:5">
      <c r="A625" s="26" t="str">
        <f t="shared" si="9"/>
        <v>千葉県富津市</v>
      </c>
      <c r="B625" s="29" t="s">
        <v>3244</v>
      </c>
      <c r="C625" s="25" t="s">
        <v>3178</v>
      </c>
      <c r="D625" s="30" t="s">
        <v>3243</v>
      </c>
      <c r="E625" s="25"/>
    </row>
    <row r="626" spans="1:5">
      <c r="A626" s="26" t="str">
        <f t="shared" si="9"/>
        <v>千葉県浦安市</v>
      </c>
      <c r="B626" s="29" t="s">
        <v>3242</v>
      </c>
      <c r="C626" s="25" t="s">
        <v>3178</v>
      </c>
      <c r="D626" s="30" t="s">
        <v>3241</v>
      </c>
      <c r="E626" s="25"/>
    </row>
    <row r="627" spans="1:5">
      <c r="A627" s="26" t="str">
        <f t="shared" si="9"/>
        <v>千葉県四街道市</v>
      </c>
      <c r="B627" s="29" t="s">
        <v>3240</v>
      </c>
      <c r="C627" s="25" t="s">
        <v>3178</v>
      </c>
      <c r="D627" s="30" t="s">
        <v>3239</v>
      </c>
      <c r="E627" s="25"/>
    </row>
    <row r="628" spans="1:5">
      <c r="A628" s="26" t="str">
        <f t="shared" si="9"/>
        <v>千葉県袖ケ浦市</v>
      </c>
      <c r="B628" s="29" t="s">
        <v>3238</v>
      </c>
      <c r="C628" s="25" t="s">
        <v>3178</v>
      </c>
      <c r="D628" s="30" t="s">
        <v>3237</v>
      </c>
      <c r="E628" s="25"/>
    </row>
    <row r="629" spans="1:5">
      <c r="A629" s="26" t="str">
        <f t="shared" si="9"/>
        <v>千葉県八街市</v>
      </c>
      <c r="B629" s="29" t="s">
        <v>3236</v>
      </c>
      <c r="C629" s="25" t="s">
        <v>3178</v>
      </c>
      <c r="D629" s="30" t="s">
        <v>3235</v>
      </c>
      <c r="E629" s="25"/>
    </row>
    <row r="630" spans="1:5">
      <c r="A630" s="26" t="str">
        <f t="shared" si="9"/>
        <v>千葉県印西市</v>
      </c>
      <c r="B630" s="29" t="s">
        <v>3234</v>
      </c>
      <c r="C630" s="25" t="s">
        <v>3178</v>
      </c>
      <c r="D630" s="30" t="s">
        <v>3233</v>
      </c>
      <c r="E630" s="25"/>
    </row>
    <row r="631" spans="1:5">
      <c r="A631" s="26" t="str">
        <f t="shared" si="9"/>
        <v>千葉県白井市</v>
      </c>
      <c r="B631" s="29" t="s">
        <v>3232</v>
      </c>
      <c r="C631" s="25" t="s">
        <v>3178</v>
      </c>
      <c r="D631" s="30" t="s">
        <v>3231</v>
      </c>
      <c r="E631" s="25"/>
    </row>
    <row r="632" spans="1:5">
      <c r="A632" s="26" t="str">
        <f t="shared" si="9"/>
        <v>千葉県富里市</v>
      </c>
      <c r="B632" s="29" t="s">
        <v>3230</v>
      </c>
      <c r="C632" s="25" t="s">
        <v>3178</v>
      </c>
      <c r="D632" s="30" t="s">
        <v>3229</v>
      </c>
      <c r="E632" s="25"/>
    </row>
    <row r="633" spans="1:5">
      <c r="A633" s="26" t="str">
        <f t="shared" si="9"/>
        <v>千葉県南房総市</v>
      </c>
      <c r="B633" s="29" t="s">
        <v>3228</v>
      </c>
      <c r="C633" s="25" t="s">
        <v>3178</v>
      </c>
      <c r="D633" s="30" t="s">
        <v>3227</v>
      </c>
      <c r="E633" s="25"/>
    </row>
    <row r="634" spans="1:5">
      <c r="A634" s="26" t="str">
        <f t="shared" si="9"/>
        <v>千葉県匝瑳市</v>
      </c>
      <c r="B634" s="29" t="s">
        <v>3226</v>
      </c>
      <c r="C634" s="25" t="s">
        <v>3178</v>
      </c>
      <c r="D634" s="30" t="s">
        <v>3225</v>
      </c>
      <c r="E634" s="25"/>
    </row>
    <row r="635" spans="1:5">
      <c r="A635" s="26" t="str">
        <f t="shared" si="9"/>
        <v>千葉県香取市</v>
      </c>
      <c r="B635" s="29" t="s">
        <v>3224</v>
      </c>
      <c r="C635" s="25" t="s">
        <v>3178</v>
      </c>
      <c r="D635" s="30" t="s">
        <v>3223</v>
      </c>
      <c r="E635" s="25"/>
    </row>
    <row r="636" spans="1:5">
      <c r="A636" s="26" t="str">
        <f t="shared" si="9"/>
        <v>千葉県山武市</v>
      </c>
      <c r="B636" s="29" t="s">
        <v>3222</v>
      </c>
      <c r="C636" s="25" t="s">
        <v>3178</v>
      </c>
      <c r="D636" s="30" t="s">
        <v>3221</v>
      </c>
      <c r="E636" s="25"/>
    </row>
    <row r="637" spans="1:5">
      <c r="A637" s="26" t="str">
        <f t="shared" si="9"/>
        <v>千葉県いすみ市</v>
      </c>
      <c r="B637" s="29" t="s">
        <v>3220</v>
      </c>
      <c r="C637" s="25" t="s">
        <v>3178</v>
      </c>
      <c r="D637" s="30" t="s">
        <v>3219</v>
      </c>
      <c r="E637" s="25"/>
    </row>
    <row r="638" spans="1:5">
      <c r="A638" s="26" t="str">
        <f t="shared" si="9"/>
        <v>千葉県大網白里市</v>
      </c>
      <c r="B638" s="29" t="s">
        <v>3218</v>
      </c>
      <c r="C638" s="25" t="s">
        <v>3178</v>
      </c>
      <c r="D638" s="30" t="s">
        <v>3217</v>
      </c>
      <c r="E638" s="25"/>
    </row>
    <row r="639" spans="1:5">
      <c r="A639" s="26" t="str">
        <f t="shared" si="9"/>
        <v>千葉県印旛郡酒々井町</v>
      </c>
      <c r="B639" s="29" t="s">
        <v>3216</v>
      </c>
      <c r="C639" s="25" t="s">
        <v>3178</v>
      </c>
      <c r="D639" s="30" t="s">
        <v>3213</v>
      </c>
      <c r="E639" s="25" t="s">
        <v>3215</v>
      </c>
    </row>
    <row r="640" spans="1:5">
      <c r="A640" s="26" t="str">
        <f t="shared" si="9"/>
        <v>千葉県印旛郡栄町</v>
      </c>
      <c r="B640" s="29" t="s">
        <v>3214</v>
      </c>
      <c r="C640" s="25" t="s">
        <v>3178</v>
      </c>
      <c r="D640" s="30" t="s">
        <v>3213</v>
      </c>
      <c r="E640" s="25" t="s">
        <v>3212</v>
      </c>
    </row>
    <row r="641" spans="1:5">
      <c r="A641" s="26" t="str">
        <f t="shared" si="9"/>
        <v>千葉県香取郡神崎町</v>
      </c>
      <c r="B641" s="29" t="s">
        <v>3211</v>
      </c>
      <c r="C641" s="25" t="s">
        <v>3178</v>
      </c>
      <c r="D641" s="30" t="s">
        <v>3206</v>
      </c>
      <c r="E641" s="25" t="s">
        <v>3210</v>
      </c>
    </row>
    <row r="642" spans="1:5">
      <c r="A642" s="26" t="str">
        <f t="shared" ref="A642:A705" si="10">C642&amp;D642&amp;E642</f>
        <v>千葉県香取郡多古町</v>
      </c>
      <c r="B642" s="29" t="s">
        <v>3209</v>
      </c>
      <c r="C642" s="25" t="s">
        <v>3178</v>
      </c>
      <c r="D642" s="30" t="s">
        <v>3206</v>
      </c>
      <c r="E642" s="25" t="s">
        <v>3208</v>
      </c>
    </row>
    <row r="643" spans="1:5">
      <c r="A643" s="26" t="str">
        <f t="shared" si="10"/>
        <v>千葉県香取郡東庄町</v>
      </c>
      <c r="B643" s="29" t="s">
        <v>3207</v>
      </c>
      <c r="C643" s="25" t="s">
        <v>3178</v>
      </c>
      <c r="D643" s="30" t="s">
        <v>3206</v>
      </c>
      <c r="E643" s="25" t="s">
        <v>3205</v>
      </c>
    </row>
    <row r="644" spans="1:5">
      <c r="A644" s="26" t="str">
        <f t="shared" si="10"/>
        <v>千葉県山武郡九十九里町</v>
      </c>
      <c r="B644" s="29" t="s">
        <v>3204</v>
      </c>
      <c r="C644" s="25" t="s">
        <v>3178</v>
      </c>
      <c r="D644" s="30" t="s">
        <v>3199</v>
      </c>
      <c r="E644" s="25" t="s">
        <v>3203</v>
      </c>
    </row>
    <row r="645" spans="1:5">
      <c r="A645" s="26" t="str">
        <f t="shared" si="10"/>
        <v>千葉県山武郡芝山町</v>
      </c>
      <c r="B645" s="29" t="s">
        <v>3202</v>
      </c>
      <c r="C645" s="25" t="s">
        <v>3178</v>
      </c>
      <c r="D645" s="30" t="s">
        <v>3199</v>
      </c>
      <c r="E645" s="25" t="s">
        <v>3201</v>
      </c>
    </row>
    <row r="646" spans="1:5">
      <c r="A646" s="26" t="str">
        <f t="shared" si="10"/>
        <v>千葉県山武郡横芝光町</v>
      </c>
      <c r="B646" s="29" t="s">
        <v>3200</v>
      </c>
      <c r="C646" s="25" t="s">
        <v>3178</v>
      </c>
      <c r="D646" s="30" t="s">
        <v>3199</v>
      </c>
      <c r="E646" s="25" t="s">
        <v>3198</v>
      </c>
    </row>
    <row r="647" spans="1:5">
      <c r="A647" s="26" t="str">
        <f t="shared" si="10"/>
        <v>千葉県長生郡一宮町</v>
      </c>
      <c r="B647" s="29" t="s">
        <v>3197</v>
      </c>
      <c r="C647" s="25" t="s">
        <v>3178</v>
      </c>
      <c r="D647" s="30" t="s">
        <v>3186</v>
      </c>
      <c r="E647" s="25" t="s">
        <v>3196</v>
      </c>
    </row>
    <row r="648" spans="1:5">
      <c r="A648" s="26" t="str">
        <f t="shared" si="10"/>
        <v>千葉県長生郡睦沢町</v>
      </c>
      <c r="B648" s="29" t="s">
        <v>3195</v>
      </c>
      <c r="C648" s="25" t="s">
        <v>3178</v>
      </c>
      <c r="D648" s="30" t="s">
        <v>3186</v>
      </c>
      <c r="E648" s="25" t="s">
        <v>3194</v>
      </c>
    </row>
    <row r="649" spans="1:5">
      <c r="A649" s="26" t="str">
        <f t="shared" si="10"/>
        <v>千葉県長生郡長生村</v>
      </c>
      <c r="B649" s="29" t="s">
        <v>3193</v>
      </c>
      <c r="C649" s="25" t="s">
        <v>3178</v>
      </c>
      <c r="D649" s="30" t="s">
        <v>3186</v>
      </c>
      <c r="E649" s="25" t="s">
        <v>3192</v>
      </c>
    </row>
    <row r="650" spans="1:5">
      <c r="A650" s="26" t="str">
        <f t="shared" si="10"/>
        <v>千葉県長生郡白子町</v>
      </c>
      <c r="B650" s="29" t="s">
        <v>3191</v>
      </c>
      <c r="C650" s="25" t="s">
        <v>3178</v>
      </c>
      <c r="D650" s="30" t="s">
        <v>3186</v>
      </c>
      <c r="E650" s="25" t="s">
        <v>3190</v>
      </c>
    </row>
    <row r="651" spans="1:5">
      <c r="A651" s="26" t="str">
        <f t="shared" si="10"/>
        <v>千葉県長生郡長柄町</v>
      </c>
      <c r="B651" s="29" t="s">
        <v>3189</v>
      </c>
      <c r="C651" s="25" t="s">
        <v>3178</v>
      </c>
      <c r="D651" s="30" t="s">
        <v>3186</v>
      </c>
      <c r="E651" s="25" t="s">
        <v>3188</v>
      </c>
    </row>
    <row r="652" spans="1:5">
      <c r="A652" s="26" t="str">
        <f t="shared" si="10"/>
        <v>千葉県長生郡長南町</v>
      </c>
      <c r="B652" s="29" t="s">
        <v>3187</v>
      </c>
      <c r="C652" s="25" t="s">
        <v>3178</v>
      </c>
      <c r="D652" s="30" t="s">
        <v>3186</v>
      </c>
      <c r="E652" s="25" t="s">
        <v>3185</v>
      </c>
    </row>
    <row r="653" spans="1:5">
      <c r="A653" s="26" t="str">
        <f t="shared" si="10"/>
        <v>千葉県夷隅郡大多喜町</v>
      </c>
      <c r="B653" s="29" t="s">
        <v>3184</v>
      </c>
      <c r="C653" s="25" t="s">
        <v>3178</v>
      </c>
      <c r="D653" s="30" t="s">
        <v>3181</v>
      </c>
      <c r="E653" s="25" t="s">
        <v>3183</v>
      </c>
    </row>
    <row r="654" spans="1:5">
      <c r="A654" s="26" t="str">
        <f t="shared" si="10"/>
        <v>千葉県夷隅郡御宿町</v>
      </c>
      <c r="B654" s="29" t="s">
        <v>3182</v>
      </c>
      <c r="C654" s="25" t="s">
        <v>3178</v>
      </c>
      <c r="D654" s="30" t="s">
        <v>3181</v>
      </c>
      <c r="E654" s="25" t="s">
        <v>3180</v>
      </c>
    </row>
    <row r="655" spans="1:5">
      <c r="A655" s="26" t="str">
        <f t="shared" si="10"/>
        <v>千葉県安房郡鋸南町</v>
      </c>
      <c r="B655" s="29" t="s">
        <v>3179</v>
      </c>
      <c r="C655" s="25" t="s">
        <v>3178</v>
      </c>
      <c r="D655" s="30" t="s">
        <v>3177</v>
      </c>
      <c r="E655" s="25" t="s">
        <v>3176</v>
      </c>
    </row>
    <row r="656" spans="1:5">
      <c r="A656" s="26" t="str">
        <f t="shared" si="10"/>
        <v>東京都千代田区</v>
      </c>
      <c r="B656" s="29" t="s">
        <v>3175</v>
      </c>
      <c r="C656" s="25" t="s">
        <v>3055</v>
      </c>
      <c r="D656" s="30" t="s">
        <v>3174</v>
      </c>
      <c r="E656" s="25"/>
    </row>
    <row r="657" spans="1:5">
      <c r="A657" s="26" t="str">
        <f t="shared" si="10"/>
        <v>東京都中央区</v>
      </c>
      <c r="B657" s="29" t="s">
        <v>3173</v>
      </c>
      <c r="C657" s="25" t="s">
        <v>3055</v>
      </c>
      <c r="D657" s="30" t="s">
        <v>882</v>
      </c>
      <c r="E657" s="25"/>
    </row>
    <row r="658" spans="1:5">
      <c r="A658" s="26" t="str">
        <f t="shared" si="10"/>
        <v>東京都港区</v>
      </c>
      <c r="B658" s="29" t="s">
        <v>3172</v>
      </c>
      <c r="C658" s="25" t="s">
        <v>3055</v>
      </c>
      <c r="D658" s="30" t="s">
        <v>2002</v>
      </c>
      <c r="E658" s="25"/>
    </row>
    <row r="659" spans="1:5">
      <c r="A659" s="26" t="str">
        <f t="shared" si="10"/>
        <v>東京都新宿区</v>
      </c>
      <c r="B659" s="29" t="s">
        <v>3171</v>
      </c>
      <c r="C659" s="25" t="s">
        <v>3055</v>
      </c>
      <c r="D659" s="30" t="s">
        <v>3170</v>
      </c>
      <c r="E659" s="25"/>
    </row>
    <row r="660" spans="1:5">
      <c r="A660" s="26" t="str">
        <f t="shared" si="10"/>
        <v>東京都文京区</v>
      </c>
      <c r="B660" s="29" t="s">
        <v>3169</v>
      </c>
      <c r="C660" s="25" t="s">
        <v>3055</v>
      </c>
      <c r="D660" s="30" t="s">
        <v>3168</v>
      </c>
      <c r="E660" s="25"/>
    </row>
    <row r="661" spans="1:5">
      <c r="A661" s="26" t="str">
        <f t="shared" si="10"/>
        <v>東京都台東区</v>
      </c>
      <c r="B661" s="29" t="s">
        <v>3167</v>
      </c>
      <c r="C661" s="25" t="s">
        <v>3055</v>
      </c>
      <c r="D661" s="30" t="s">
        <v>3166</v>
      </c>
      <c r="E661" s="25"/>
    </row>
    <row r="662" spans="1:5">
      <c r="A662" s="26" t="str">
        <f t="shared" si="10"/>
        <v>東京都墨田区</v>
      </c>
      <c r="B662" s="29" t="s">
        <v>3165</v>
      </c>
      <c r="C662" s="25" t="s">
        <v>3055</v>
      </c>
      <c r="D662" s="30" t="s">
        <v>3164</v>
      </c>
      <c r="E662" s="25"/>
    </row>
    <row r="663" spans="1:5">
      <c r="A663" s="26" t="str">
        <f t="shared" si="10"/>
        <v>東京都江東区</v>
      </c>
      <c r="B663" s="29" t="s">
        <v>3163</v>
      </c>
      <c r="C663" s="25" t="s">
        <v>3055</v>
      </c>
      <c r="D663" s="30" t="s">
        <v>3162</v>
      </c>
      <c r="E663" s="25"/>
    </row>
    <row r="664" spans="1:5">
      <c r="A664" s="26" t="str">
        <f t="shared" si="10"/>
        <v>東京都品川区</v>
      </c>
      <c r="B664" s="29" t="s">
        <v>3161</v>
      </c>
      <c r="C664" s="25" t="s">
        <v>3055</v>
      </c>
      <c r="D664" s="30" t="s">
        <v>3160</v>
      </c>
      <c r="E664" s="25"/>
    </row>
    <row r="665" spans="1:5">
      <c r="A665" s="26" t="str">
        <f t="shared" si="10"/>
        <v>東京都目黒区</v>
      </c>
      <c r="B665" s="29" t="s">
        <v>3159</v>
      </c>
      <c r="C665" s="25" t="s">
        <v>3055</v>
      </c>
      <c r="D665" s="30" t="s">
        <v>3158</v>
      </c>
      <c r="E665" s="25"/>
    </row>
    <row r="666" spans="1:5">
      <c r="A666" s="26" t="str">
        <f t="shared" si="10"/>
        <v>東京都大田区</v>
      </c>
      <c r="B666" s="29" t="s">
        <v>3157</v>
      </c>
      <c r="C666" s="25" t="s">
        <v>3055</v>
      </c>
      <c r="D666" s="30" t="s">
        <v>3156</v>
      </c>
      <c r="E666" s="25"/>
    </row>
    <row r="667" spans="1:5">
      <c r="A667" s="26" t="str">
        <f t="shared" si="10"/>
        <v>東京都世田谷区</v>
      </c>
      <c r="B667" s="29" t="s">
        <v>3155</v>
      </c>
      <c r="C667" s="25" t="s">
        <v>3055</v>
      </c>
      <c r="D667" s="30" t="s">
        <v>3154</v>
      </c>
      <c r="E667" s="25"/>
    </row>
    <row r="668" spans="1:5">
      <c r="A668" s="26" t="str">
        <f t="shared" si="10"/>
        <v>東京都渋谷区</v>
      </c>
      <c r="B668" s="29" t="s">
        <v>3153</v>
      </c>
      <c r="C668" s="25" t="s">
        <v>3055</v>
      </c>
      <c r="D668" s="30" t="s">
        <v>3152</v>
      </c>
      <c r="E668" s="25"/>
    </row>
    <row r="669" spans="1:5">
      <c r="A669" s="26" t="str">
        <f t="shared" si="10"/>
        <v>東京都中野区</v>
      </c>
      <c r="B669" s="29" t="s">
        <v>3151</v>
      </c>
      <c r="C669" s="25" t="s">
        <v>3055</v>
      </c>
      <c r="D669" s="30" t="s">
        <v>3150</v>
      </c>
      <c r="E669" s="25"/>
    </row>
    <row r="670" spans="1:5">
      <c r="A670" s="26" t="str">
        <f t="shared" si="10"/>
        <v>東京都杉並区</v>
      </c>
      <c r="B670" s="29" t="s">
        <v>3149</v>
      </c>
      <c r="C670" s="25" t="s">
        <v>3055</v>
      </c>
      <c r="D670" s="30" t="s">
        <v>3148</v>
      </c>
      <c r="E670" s="25"/>
    </row>
    <row r="671" spans="1:5">
      <c r="A671" s="26" t="str">
        <f t="shared" si="10"/>
        <v>東京都豊島区</v>
      </c>
      <c r="B671" s="29" t="s">
        <v>3147</v>
      </c>
      <c r="C671" s="25" t="s">
        <v>3055</v>
      </c>
      <c r="D671" s="30" t="s">
        <v>3146</v>
      </c>
      <c r="E671" s="25"/>
    </row>
    <row r="672" spans="1:5">
      <c r="A672" s="26" t="str">
        <f t="shared" si="10"/>
        <v>東京都北区</v>
      </c>
      <c r="B672" s="29" t="s">
        <v>3145</v>
      </c>
      <c r="C672" s="25" t="s">
        <v>3055</v>
      </c>
      <c r="D672" s="30" t="s">
        <v>877</v>
      </c>
      <c r="E672" s="25"/>
    </row>
    <row r="673" spans="1:5">
      <c r="A673" s="26" t="str">
        <f t="shared" si="10"/>
        <v>東京都荒川区</v>
      </c>
      <c r="B673" s="29" t="s">
        <v>3144</v>
      </c>
      <c r="C673" s="25" t="s">
        <v>3055</v>
      </c>
      <c r="D673" s="30" t="s">
        <v>3143</v>
      </c>
      <c r="E673" s="25"/>
    </row>
    <row r="674" spans="1:5">
      <c r="A674" s="26" t="str">
        <f t="shared" si="10"/>
        <v>東京都板橋区</v>
      </c>
      <c r="B674" s="29" t="s">
        <v>3142</v>
      </c>
      <c r="C674" s="25" t="s">
        <v>3055</v>
      </c>
      <c r="D674" s="30" t="s">
        <v>3141</v>
      </c>
      <c r="E674" s="25"/>
    </row>
    <row r="675" spans="1:5">
      <c r="A675" s="26" t="str">
        <f t="shared" si="10"/>
        <v>東京都練馬区</v>
      </c>
      <c r="B675" s="29" t="s">
        <v>3140</v>
      </c>
      <c r="C675" s="25" t="s">
        <v>3055</v>
      </c>
      <c r="D675" s="30" t="s">
        <v>3139</v>
      </c>
      <c r="E675" s="25"/>
    </row>
    <row r="676" spans="1:5">
      <c r="A676" s="26" t="str">
        <f t="shared" si="10"/>
        <v>東京都足立区</v>
      </c>
      <c r="B676" s="29" t="s">
        <v>3138</v>
      </c>
      <c r="C676" s="25" t="s">
        <v>3055</v>
      </c>
      <c r="D676" s="30" t="s">
        <v>3137</v>
      </c>
      <c r="E676" s="25"/>
    </row>
    <row r="677" spans="1:5">
      <c r="A677" s="26" t="str">
        <f t="shared" si="10"/>
        <v>東京都葛飾区</v>
      </c>
      <c r="B677" s="29" t="s">
        <v>3136</v>
      </c>
      <c r="C677" s="25" t="s">
        <v>3055</v>
      </c>
      <c r="D677" s="30" t="s">
        <v>3135</v>
      </c>
      <c r="E677" s="25"/>
    </row>
    <row r="678" spans="1:5">
      <c r="A678" s="26" t="str">
        <f t="shared" si="10"/>
        <v>東京都江戸川区</v>
      </c>
      <c r="B678" s="29" t="s">
        <v>3134</v>
      </c>
      <c r="C678" s="25" t="s">
        <v>3055</v>
      </c>
      <c r="D678" s="30" t="s">
        <v>3133</v>
      </c>
      <c r="E678" s="25"/>
    </row>
    <row r="679" spans="1:5">
      <c r="A679" s="26" t="str">
        <f t="shared" si="10"/>
        <v>東京都八王子市</v>
      </c>
      <c r="B679" s="29" t="s">
        <v>3132</v>
      </c>
      <c r="C679" s="25" t="s">
        <v>3055</v>
      </c>
      <c r="D679" s="30" t="s">
        <v>3131</v>
      </c>
      <c r="E679" s="25"/>
    </row>
    <row r="680" spans="1:5">
      <c r="A680" s="26" t="str">
        <f t="shared" si="10"/>
        <v>東京都立川市</v>
      </c>
      <c r="B680" s="29" t="s">
        <v>3130</v>
      </c>
      <c r="C680" s="25" t="s">
        <v>3055</v>
      </c>
      <c r="D680" s="30" t="s">
        <v>3129</v>
      </c>
      <c r="E680" s="25"/>
    </row>
    <row r="681" spans="1:5">
      <c r="A681" s="26" t="str">
        <f t="shared" si="10"/>
        <v>東京都武蔵野市</v>
      </c>
      <c r="B681" s="29" t="s">
        <v>3128</v>
      </c>
      <c r="C681" s="25" t="s">
        <v>3055</v>
      </c>
      <c r="D681" s="30" t="s">
        <v>3127</v>
      </c>
      <c r="E681" s="25"/>
    </row>
    <row r="682" spans="1:5">
      <c r="A682" s="26" t="str">
        <f t="shared" si="10"/>
        <v>東京都三鷹市</v>
      </c>
      <c r="B682" s="29" t="s">
        <v>3126</v>
      </c>
      <c r="C682" s="25" t="s">
        <v>3055</v>
      </c>
      <c r="D682" s="30" t="s">
        <v>3125</v>
      </c>
      <c r="E682" s="25"/>
    </row>
    <row r="683" spans="1:5">
      <c r="A683" s="26" t="str">
        <f t="shared" si="10"/>
        <v>東京都青梅市</v>
      </c>
      <c r="B683" s="29" t="s">
        <v>3124</v>
      </c>
      <c r="C683" s="25" t="s">
        <v>3055</v>
      </c>
      <c r="D683" s="30" t="s">
        <v>3123</v>
      </c>
      <c r="E683" s="25"/>
    </row>
    <row r="684" spans="1:5">
      <c r="A684" s="26" t="str">
        <f t="shared" si="10"/>
        <v>東京都府中市</v>
      </c>
      <c r="B684" s="29" t="s">
        <v>3122</v>
      </c>
      <c r="C684" s="25" t="s">
        <v>3055</v>
      </c>
      <c r="D684" s="30" t="s">
        <v>1430</v>
      </c>
      <c r="E684" s="25"/>
    </row>
    <row r="685" spans="1:5">
      <c r="A685" s="26" t="str">
        <f t="shared" si="10"/>
        <v>東京都昭島市</v>
      </c>
      <c r="B685" s="29" t="s">
        <v>3121</v>
      </c>
      <c r="C685" s="25" t="s">
        <v>3055</v>
      </c>
      <c r="D685" s="30" t="s">
        <v>3120</v>
      </c>
      <c r="E685" s="25"/>
    </row>
    <row r="686" spans="1:5">
      <c r="A686" s="26" t="str">
        <f t="shared" si="10"/>
        <v>東京都調布市</v>
      </c>
      <c r="B686" s="29" t="s">
        <v>3119</v>
      </c>
      <c r="C686" s="25" t="s">
        <v>3055</v>
      </c>
      <c r="D686" s="30" t="s">
        <v>3118</v>
      </c>
      <c r="E686" s="25"/>
    </row>
    <row r="687" spans="1:5">
      <c r="A687" s="26" t="str">
        <f t="shared" si="10"/>
        <v>東京都町田市</v>
      </c>
      <c r="B687" s="29" t="s">
        <v>3117</v>
      </c>
      <c r="C687" s="25" t="s">
        <v>3055</v>
      </c>
      <c r="D687" s="30" t="s">
        <v>3116</v>
      </c>
      <c r="E687" s="25"/>
    </row>
    <row r="688" spans="1:5">
      <c r="A688" s="26" t="str">
        <f t="shared" si="10"/>
        <v>東京都小金井市</v>
      </c>
      <c r="B688" s="29" t="s">
        <v>3115</v>
      </c>
      <c r="C688" s="25" t="s">
        <v>3055</v>
      </c>
      <c r="D688" s="30" t="s">
        <v>3114</v>
      </c>
      <c r="E688" s="25"/>
    </row>
    <row r="689" spans="1:5">
      <c r="A689" s="26" t="str">
        <f t="shared" si="10"/>
        <v>東京都小平市</v>
      </c>
      <c r="B689" s="29" t="s">
        <v>3113</v>
      </c>
      <c r="C689" s="25" t="s">
        <v>3055</v>
      </c>
      <c r="D689" s="30" t="s">
        <v>3112</v>
      </c>
      <c r="E689" s="25"/>
    </row>
    <row r="690" spans="1:5">
      <c r="A690" s="26" t="str">
        <f t="shared" si="10"/>
        <v>東京都日野市</v>
      </c>
      <c r="B690" s="29" t="s">
        <v>3111</v>
      </c>
      <c r="C690" s="25" t="s">
        <v>3055</v>
      </c>
      <c r="D690" s="30" t="s">
        <v>3110</v>
      </c>
      <c r="E690" s="25"/>
    </row>
    <row r="691" spans="1:5">
      <c r="A691" s="26" t="str">
        <f t="shared" si="10"/>
        <v>東京都東村山市</v>
      </c>
      <c r="B691" s="29" t="s">
        <v>3109</v>
      </c>
      <c r="C691" s="25" t="s">
        <v>3055</v>
      </c>
      <c r="D691" s="30" t="s">
        <v>3108</v>
      </c>
      <c r="E691" s="25"/>
    </row>
    <row r="692" spans="1:5">
      <c r="A692" s="26" t="str">
        <f t="shared" si="10"/>
        <v>東京都国分寺市</v>
      </c>
      <c r="B692" s="29" t="s">
        <v>3107</v>
      </c>
      <c r="C692" s="25" t="s">
        <v>3055</v>
      </c>
      <c r="D692" s="30" t="s">
        <v>3106</v>
      </c>
      <c r="E692" s="25"/>
    </row>
    <row r="693" spans="1:5">
      <c r="A693" s="26" t="str">
        <f t="shared" si="10"/>
        <v>東京都国立市</v>
      </c>
      <c r="B693" s="29" t="s">
        <v>3105</v>
      </c>
      <c r="C693" s="25" t="s">
        <v>3055</v>
      </c>
      <c r="D693" s="30" t="s">
        <v>3104</v>
      </c>
      <c r="E693" s="25"/>
    </row>
    <row r="694" spans="1:5">
      <c r="A694" s="26" t="str">
        <f t="shared" si="10"/>
        <v>東京都福生市</v>
      </c>
      <c r="B694" s="29" t="s">
        <v>3103</v>
      </c>
      <c r="C694" s="25" t="s">
        <v>3055</v>
      </c>
      <c r="D694" s="30" t="s">
        <v>3102</v>
      </c>
      <c r="E694" s="25"/>
    </row>
    <row r="695" spans="1:5">
      <c r="A695" s="26" t="str">
        <f t="shared" si="10"/>
        <v>東京都狛江市</v>
      </c>
      <c r="B695" s="29" t="s">
        <v>3101</v>
      </c>
      <c r="C695" s="25" t="s">
        <v>3055</v>
      </c>
      <c r="D695" s="30" t="s">
        <v>3100</v>
      </c>
      <c r="E695" s="25"/>
    </row>
    <row r="696" spans="1:5">
      <c r="A696" s="26" t="str">
        <f t="shared" si="10"/>
        <v>東京都東大和市</v>
      </c>
      <c r="B696" s="29" t="s">
        <v>3099</v>
      </c>
      <c r="C696" s="25" t="s">
        <v>3055</v>
      </c>
      <c r="D696" s="30" t="s">
        <v>3098</v>
      </c>
      <c r="E696" s="25"/>
    </row>
    <row r="697" spans="1:5">
      <c r="A697" s="26" t="str">
        <f t="shared" si="10"/>
        <v>東京都清瀬市</v>
      </c>
      <c r="B697" s="29" t="s">
        <v>3097</v>
      </c>
      <c r="C697" s="25" t="s">
        <v>3055</v>
      </c>
      <c r="D697" s="30" t="s">
        <v>3096</v>
      </c>
      <c r="E697" s="25"/>
    </row>
    <row r="698" spans="1:5">
      <c r="A698" s="26" t="str">
        <f t="shared" si="10"/>
        <v>東京都東久留米市</v>
      </c>
      <c r="B698" s="29" t="s">
        <v>3095</v>
      </c>
      <c r="C698" s="25" t="s">
        <v>3055</v>
      </c>
      <c r="D698" s="30" t="s">
        <v>3094</v>
      </c>
      <c r="E698" s="25"/>
    </row>
    <row r="699" spans="1:5">
      <c r="A699" s="26" t="str">
        <f t="shared" si="10"/>
        <v>東京都武蔵村山市</v>
      </c>
      <c r="B699" s="29" t="s">
        <v>3093</v>
      </c>
      <c r="C699" s="25" t="s">
        <v>3055</v>
      </c>
      <c r="D699" s="30" t="s">
        <v>3092</v>
      </c>
      <c r="E699" s="25"/>
    </row>
    <row r="700" spans="1:5">
      <c r="A700" s="26" t="str">
        <f t="shared" si="10"/>
        <v>東京都多摩市</v>
      </c>
      <c r="B700" s="29" t="s">
        <v>3091</v>
      </c>
      <c r="C700" s="25" t="s">
        <v>3055</v>
      </c>
      <c r="D700" s="30" t="s">
        <v>3090</v>
      </c>
      <c r="E700" s="25"/>
    </row>
    <row r="701" spans="1:5">
      <c r="A701" s="26" t="str">
        <f t="shared" si="10"/>
        <v>東京都稲城市</v>
      </c>
      <c r="B701" s="29" t="s">
        <v>3089</v>
      </c>
      <c r="C701" s="25" t="s">
        <v>3055</v>
      </c>
      <c r="D701" s="30" t="s">
        <v>3088</v>
      </c>
      <c r="E701" s="25"/>
    </row>
    <row r="702" spans="1:5">
      <c r="A702" s="26" t="str">
        <f t="shared" si="10"/>
        <v>東京都羽村市</v>
      </c>
      <c r="B702" s="29" t="s">
        <v>3087</v>
      </c>
      <c r="C702" s="25" t="s">
        <v>3055</v>
      </c>
      <c r="D702" s="30" t="s">
        <v>3086</v>
      </c>
      <c r="E702" s="25"/>
    </row>
    <row r="703" spans="1:5">
      <c r="A703" s="26" t="str">
        <f t="shared" si="10"/>
        <v>東京都あきる野市</v>
      </c>
      <c r="B703" s="29" t="s">
        <v>3085</v>
      </c>
      <c r="C703" s="25" t="s">
        <v>3055</v>
      </c>
      <c r="D703" s="30" t="s">
        <v>3084</v>
      </c>
      <c r="E703" s="25"/>
    </row>
    <row r="704" spans="1:5">
      <c r="A704" s="26" t="str">
        <f t="shared" si="10"/>
        <v>東京都西東京市</v>
      </c>
      <c r="B704" s="29" t="s">
        <v>3083</v>
      </c>
      <c r="C704" s="25" t="s">
        <v>3055</v>
      </c>
      <c r="D704" s="30" t="s">
        <v>3082</v>
      </c>
      <c r="E704" s="25"/>
    </row>
    <row r="705" spans="1:5">
      <c r="A705" s="26" t="str">
        <f t="shared" si="10"/>
        <v>東京都西多摩郡瑞穂町</v>
      </c>
      <c r="B705" s="29" t="s">
        <v>3081</v>
      </c>
      <c r="C705" s="25" t="s">
        <v>3055</v>
      </c>
      <c r="D705" s="30" t="s">
        <v>3074</v>
      </c>
      <c r="E705" s="25" t="s">
        <v>3080</v>
      </c>
    </row>
    <row r="706" spans="1:5">
      <c r="A706" s="26" t="str">
        <f t="shared" ref="A706:A769" si="11">C706&amp;D706&amp;E706</f>
        <v>東京都西多摩郡日の出町</v>
      </c>
      <c r="B706" s="29" t="s">
        <v>3079</v>
      </c>
      <c r="C706" s="25" t="s">
        <v>3055</v>
      </c>
      <c r="D706" s="30" t="s">
        <v>3074</v>
      </c>
      <c r="E706" s="25" t="s">
        <v>3078</v>
      </c>
    </row>
    <row r="707" spans="1:5">
      <c r="A707" s="26" t="str">
        <f t="shared" si="11"/>
        <v>東京都西多摩郡檜原村</v>
      </c>
      <c r="B707" s="29" t="s">
        <v>3077</v>
      </c>
      <c r="C707" s="25" t="s">
        <v>3055</v>
      </c>
      <c r="D707" s="30" t="s">
        <v>3074</v>
      </c>
      <c r="E707" s="25" t="s">
        <v>3076</v>
      </c>
    </row>
    <row r="708" spans="1:5">
      <c r="A708" s="26" t="str">
        <f t="shared" si="11"/>
        <v>東京都西多摩郡奥多摩町</v>
      </c>
      <c r="B708" s="29" t="s">
        <v>3075</v>
      </c>
      <c r="C708" s="25" t="s">
        <v>3055</v>
      </c>
      <c r="D708" s="30" t="s">
        <v>3074</v>
      </c>
      <c r="E708" s="25" t="s">
        <v>3073</v>
      </c>
    </row>
    <row r="709" spans="1:5">
      <c r="A709" s="26" t="str">
        <f t="shared" si="11"/>
        <v>東京都大島町</v>
      </c>
      <c r="B709" s="29" t="s">
        <v>3072</v>
      </c>
      <c r="C709" s="25" t="s">
        <v>3055</v>
      </c>
      <c r="D709" s="30"/>
      <c r="E709" s="25" t="s">
        <v>3071</v>
      </c>
    </row>
    <row r="710" spans="1:5">
      <c r="A710" s="26" t="str">
        <f t="shared" si="11"/>
        <v>東京都利島村</v>
      </c>
      <c r="B710" s="29" t="s">
        <v>3070</v>
      </c>
      <c r="C710" s="25" t="s">
        <v>3055</v>
      </c>
      <c r="D710" s="30"/>
      <c r="E710" s="25" t="s">
        <v>3069</v>
      </c>
    </row>
    <row r="711" spans="1:5">
      <c r="A711" s="26" t="str">
        <f t="shared" si="11"/>
        <v>東京都新島村</v>
      </c>
      <c r="B711" s="29" t="s">
        <v>3068</v>
      </c>
      <c r="C711" s="25" t="s">
        <v>3055</v>
      </c>
      <c r="D711" s="30"/>
      <c r="E711" s="25" t="s">
        <v>3067</v>
      </c>
    </row>
    <row r="712" spans="1:5">
      <c r="A712" s="26" t="str">
        <f t="shared" si="11"/>
        <v>東京都神津島村</v>
      </c>
      <c r="B712" s="29" t="s">
        <v>3066</v>
      </c>
      <c r="C712" s="25" t="s">
        <v>3055</v>
      </c>
      <c r="D712" s="30"/>
      <c r="E712" s="25" t="s">
        <v>3065</v>
      </c>
    </row>
    <row r="713" spans="1:5">
      <c r="A713" s="26" t="str">
        <f t="shared" si="11"/>
        <v>東京都三宅村</v>
      </c>
      <c r="B713" s="29" t="s">
        <v>3064</v>
      </c>
      <c r="C713" s="25" t="s">
        <v>3055</v>
      </c>
      <c r="D713" s="30"/>
      <c r="E713" s="25" t="s">
        <v>3063</v>
      </c>
    </row>
    <row r="714" spans="1:5">
      <c r="A714" s="26" t="str">
        <f t="shared" si="11"/>
        <v>東京都御蔵島村</v>
      </c>
      <c r="B714" s="29" t="s">
        <v>3062</v>
      </c>
      <c r="C714" s="25" t="s">
        <v>3055</v>
      </c>
      <c r="D714" s="30"/>
      <c r="E714" s="25" t="s">
        <v>3061</v>
      </c>
    </row>
    <row r="715" spans="1:5">
      <c r="A715" s="26" t="str">
        <f t="shared" si="11"/>
        <v>東京都八丈町</v>
      </c>
      <c r="B715" s="29" t="s">
        <v>3060</v>
      </c>
      <c r="C715" s="25" t="s">
        <v>3055</v>
      </c>
      <c r="D715" s="30"/>
      <c r="E715" s="25" t="s">
        <v>3059</v>
      </c>
    </row>
    <row r="716" spans="1:5">
      <c r="A716" s="26" t="str">
        <f t="shared" si="11"/>
        <v>東京都青ヶ島村</v>
      </c>
      <c r="B716" s="29" t="s">
        <v>3058</v>
      </c>
      <c r="C716" s="25" t="s">
        <v>3055</v>
      </c>
      <c r="D716" s="30"/>
      <c r="E716" s="25" t="s">
        <v>3057</v>
      </c>
    </row>
    <row r="717" spans="1:5">
      <c r="A717" s="26" t="str">
        <f t="shared" si="11"/>
        <v>東京都小笠原村</v>
      </c>
      <c r="B717" s="29" t="s">
        <v>3056</v>
      </c>
      <c r="C717" s="25" t="s">
        <v>3055</v>
      </c>
      <c r="D717" s="30"/>
      <c r="E717" s="25" t="s">
        <v>3054</v>
      </c>
    </row>
    <row r="718" spans="1:5">
      <c r="A718" s="26" t="str">
        <f t="shared" si="11"/>
        <v>神奈川県横浜市鶴見区</v>
      </c>
      <c r="B718" s="31" t="s">
        <v>3053</v>
      </c>
      <c r="C718" s="32" t="s">
        <v>2939</v>
      </c>
      <c r="D718" s="28" t="s">
        <v>3024</v>
      </c>
      <c r="E718" s="26" t="s">
        <v>1972</v>
      </c>
    </row>
    <row r="719" spans="1:5">
      <c r="A719" s="26" t="str">
        <f t="shared" si="11"/>
        <v>神奈川県横浜市神奈川区</v>
      </c>
      <c r="B719" s="31" t="s">
        <v>3052</v>
      </c>
      <c r="C719" s="32" t="s">
        <v>2939</v>
      </c>
      <c r="D719" s="28" t="s">
        <v>3024</v>
      </c>
      <c r="E719" s="26" t="s">
        <v>3051</v>
      </c>
    </row>
    <row r="720" spans="1:5">
      <c r="A720" s="26" t="str">
        <f t="shared" si="11"/>
        <v>神奈川県横浜市西区</v>
      </c>
      <c r="B720" s="31" t="s">
        <v>3050</v>
      </c>
      <c r="C720" s="32" t="s">
        <v>2939</v>
      </c>
      <c r="D720" s="28" t="s">
        <v>3024</v>
      </c>
      <c r="E720" s="26" t="s">
        <v>880</v>
      </c>
    </row>
    <row r="721" spans="1:5">
      <c r="A721" s="26" t="str">
        <f t="shared" si="11"/>
        <v>神奈川県横浜市中区</v>
      </c>
      <c r="B721" s="31" t="s">
        <v>3049</v>
      </c>
      <c r="C721" s="32" t="s">
        <v>2939</v>
      </c>
      <c r="D721" s="28" t="s">
        <v>3024</v>
      </c>
      <c r="E721" s="26" t="s">
        <v>1454</v>
      </c>
    </row>
    <row r="722" spans="1:5">
      <c r="A722" s="26" t="str">
        <f t="shared" si="11"/>
        <v>神奈川県横浜市南区</v>
      </c>
      <c r="B722" s="31" t="s">
        <v>3048</v>
      </c>
      <c r="C722" s="32" t="s">
        <v>2939</v>
      </c>
      <c r="D722" s="28" t="s">
        <v>3024</v>
      </c>
      <c r="E722" s="26" t="s">
        <v>879</v>
      </c>
    </row>
    <row r="723" spans="1:5">
      <c r="A723" s="26" t="str">
        <f t="shared" si="11"/>
        <v>神奈川県横浜市保土ケ谷区</v>
      </c>
      <c r="B723" s="31" t="s">
        <v>3047</v>
      </c>
      <c r="C723" s="32" t="s">
        <v>2939</v>
      </c>
      <c r="D723" s="28" t="s">
        <v>3024</v>
      </c>
      <c r="E723" s="26" t="s">
        <v>3046</v>
      </c>
    </row>
    <row r="724" spans="1:5">
      <c r="A724" s="26" t="str">
        <f t="shared" si="11"/>
        <v>神奈川県横浜市磯子区</v>
      </c>
      <c r="B724" s="31" t="s">
        <v>3045</v>
      </c>
      <c r="C724" s="32" t="s">
        <v>2939</v>
      </c>
      <c r="D724" s="28" t="s">
        <v>3024</v>
      </c>
      <c r="E724" s="26" t="s">
        <v>3044</v>
      </c>
    </row>
    <row r="725" spans="1:5">
      <c r="A725" s="26" t="str">
        <f t="shared" si="11"/>
        <v>神奈川県横浜市金沢区</v>
      </c>
      <c r="B725" s="31" t="s">
        <v>3043</v>
      </c>
      <c r="C725" s="32" t="s">
        <v>2939</v>
      </c>
      <c r="D725" s="28" t="s">
        <v>3024</v>
      </c>
      <c r="E725" s="26" t="s">
        <v>3042</v>
      </c>
    </row>
    <row r="726" spans="1:5">
      <c r="A726" s="26" t="str">
        <f t="shared" si="11"/>
        <v>神奈川県横浜市港北区</v>
      </c>
      <c r="B726" s="31" t="s">
        <v>3041</v>
      </c>
      <c r="C726" s="32" t="s">
        <v>2939</v>
      </c>
      <c r="D726" s="28" t="s">
        <v>3024</v>
      </c>
      <c r="E726" s="26" t="s">
        <v>3040</v>
      </c>
    </row>
    <row r="727" spans="1:5">
      <c r="A727" s="26" t="str">
        <f t="shared" si="11"/>
        <v>神奈川県横浜市戸塚区</v>
      </c>
      <c r="B727" s="31" t="s">
        <v>3039</v>
      </c>
      <c r="C727" s="32" t="s">
        <v>2939</v>
      </c>
      <c r="D727" s="28" t="s">
        <v>3024</v>
      </c>
      <c r="E727" s="26" t="s">
        <v>3038</v>
      </c>
    </row>
    <row r="728" spans="1:5">
      <c r="A728" s="26" t="str">
        <f t="shared" si="11"/>
        <v>神奈川県横浜市港南区</v>
      </c>
      <c r="B728" s="31" t="s">
        <v>3037</v>
      </c>
      <c r="C728" s="32" t="s">
        <v>2939</v>
      </c>
      <c r="D728" s="28" t="s">
        <v>3024</v>
      </c>
      <c r="E728" s="26" t="s">
        <v>3036</v>
      </c>
    </row>
    <row r="729" spans="1:5">
      <c r="A729" s="26" t="str">
        <f t="shared" si="11"/>
        <v>神奈川県横浜市旭区</v>
      </c>
      <c r="B729" s="31" t="s">
        <v>3035</v>
      </c>
      <c r="C729" s="32" t="s">
        <v>2939</v>
      </c>
      <c r="D729" s="28" t="s">
        <v>3024</v>
      </c>
      <c r="E729" s="26" t="s">
        <v>1986</v>
      </c>
    </row>
    <row r="730" spans="1:5">
      <c r="A730" s="26" t="str">
        <f t="shared" si="11"/>
        <v>神奈川県横浜市緑区</v>
      </c>
      <c r="B730" s="31" t="s">
        <v>3034</v>
      </c>
      <c r="C730" s="32" t="s">
        <v>2939</v>
      </c>
      <c r="D730" s="28" t="s">
        <v>3024</v>
      </c>
      <c r="E730" s="26" t="s">
        <v>2312</v>
      </c>
    </row>
    <row r="731" spans="1:5">
      <c r="A731" s="26" t="str">
        <f t="shared" si="11"/>
        <v>神奈川県横浜市瀬谷区</v>
      </c>
      <c r="B731" s="31" t="s">
        <v>3033</v>
      </c>
      <c r="C731" s="32" t="s">
        <v>2939</v>
      </c>
      <c r="D731" s="28" t="s">
        <v>3024</v>
      </c>
      <c r="E731" s="26" t="s">
        <v>3032</v>
      </c>
    </row>
    <row r="732" spans="1:5">
      <c r="A732" s="26" t="str">
        <f t="shared" si="11"/>
        <v>神奈川県横浜市栄区</v>
      </c>
      <c r="B732" s="31" t="s">
        <v>3031</v>
      </c>
      <c r="C732" s="32" t="s">
        <v>2939</v>
      </c>
      <c r="D732" s="28" t="s">
        <v>3024</v>
      </c>
      <c r="E732" s="26" t="s">
        <v>3030</v>
      </c>
    </row>
    <row r="733" spans="1:5">
      <c r="A733" s="26" t="str">
        <f t="shared" si="11"/>
        <v>神奈川県横浜市泉区</v>
      </c>
      <c r="B733" s="31" t="s">
        <v>3029</v>
      </c>
      <c r="C733" s="32" t="s">
        <v>2939</v>
      </c>
      <c r="D733" s="28" t="s">
        <v>3024</v>
      </c>
      <c r="E733" s="26" t="s">
        <v>3028</v>
      </c>
    </row>
    <row r="734" spans="1:5">
      <c r="A734" s="26" t="str">
        <f t="shared" si="11"/>
        <v>神奈川県横浜市青葉区</v>
      </c>
      <c r="B734" s="31" t="s">
        <v>3027</v>
      </c>
      <c r="C734" s="32" t="s">
        <v>2939</v>
      </c>
      <c r="D734" s="28" t="s">
        <v>3024</v>
      </c>
      <c r="E734" s="26" t="s">
        <v>3026</v>
      </c>
    </row>
    <row r="735" spans="1:5">
      <c r="A735" s="26" t="str">
        <f t="shared" si="11"/>
        <v>神奈川県横浜市都筑区</v>
      </c>
      <c r="B735" s="31" t="s">
        <v>3025</v>
      </c>
      <c r="C735" s="32" t="s">
        <v>2939</v>
      </c>
      <c r="D735" s="28" t="s">
        <v>3024</v>
      </c>
      <c r="E735" s="26" t="s">
        <v>3023</v>
      </c>
    </row>
    <row r="736" spans="1:5">
      <c r="A736" s="26" t="str">
        <f t="shared" si="11"/>
        <v>神奈川県川崎市川崎区</v>
      </c>
      <c r="B736" s="31" t="s">
        <v>3022</v>
      </c>
      <c r="C736" s="32" t="s">
        <v>2939</v>
      </c>
      <c r="D736" s="28" t="s">
        <v>3009</v>
      </c>
      <c r="E736" s="26" t="s">
        <v>3021</v>
      </c>
    </row>
    <row r="737" spans="1:5">
      <c r="A737" s="26" t="str">
        <f t="shared" si="11"/>
        <v>神奈川県川崎市幸区</v>
      </c>
      <c r="B737" s="31" t="s">
        <v>3020</v>
      </c>
      <c r="C737" s="32" t="s">
        <v>2939</v>
      </c>
      <c r="D737" s="28" t="s">
        <v>3009</v>
      </c>
      <c r="E737" s="26" t="s">
        <v>3019</v>
      </c>
    </row>
    <row r="738" spans="1:5">
      <c r="A738" s="26" t="str">
        <f t="shared" si="11"/>
        <v>神奈川県川崎市中原区</v>
      </c>
      <c r="B738" s="31" t="s">
        <v>3018</v>
      </c>
      <c r="C738" s="32" t="s">
        <v>2939</v>
      </c>
      <c r="D738" s="28" t="s">
        <v>3009</v>
      </c>
      <c r="E738" s="26" t="s">
        <v>3017</v>
      </c>
    </row>
    <row r="739" spans="1:5">
      <c r="A739" s="26" t="str">
        <f t="shared" si="11"/>
        <v>神奈川県川崎市高津区</v>
      </c>
      <c r="B739" s="31" t="s">
        <v>3016</v>
      </c>
      <c r="C739" s="32" t="s">
        <v>2939</v>
      </c>
      <c r="D739" s="28" t="s">
        <v>3009</v>
      </c>
      <c r="E739" s="26" t="s">
        <v>3015</v>
      </c>
    </row>
    <row r="740" spans="1:5">
      <c r="A740" s="26" t="str">
        <f t="shared" si="11"/>
        <v>神奈川県川崎市多摩区</v>
      </c>
      <c r="B740" s="31" t="s">
        <v>3014</v>
      </c>
      <c r="C740" s="32" t="s">
        <v>2939</v>
      </c>
      <c r="D740" s="28" t="s">
        <v>3009</v>
      </c>
      <c r="E740" s="26" t="s">
        <v>3013</v>
      </c>
    </row>
    <row r="741" spans="1:5">
      <c r="A741" s="26" t="str">
        <f t="shared" si="11"/>
        <v>神奈川県川崎市宮前区</v>
      </c>
      <c r="B741" s="31" t="s">
        <v>3012</v>
      </c>
      <c r="C741" s="32" t="s">
        <v>2939</v>
      </c>
      <c r="D741" s="28" t="s">
        <v>3009</v>
      </c>
      <c r="E741" s="26" t="s">
        <v>3011</v>
      </c>
    </row>
    <row r="742" spans="1:5">
      <c r="A742" s="26" t="str">
        <f t="shared" si="11"/>
        <v>神奈川県川崎市麻生区</v>
      </c>
      <c r="B742" s="31" t="s">
        <v>3010</v>
      </c>
      <c r="C742" s="32" t="s">
        <v>2939</v>
      </c>
      <c r="D742" s="28" t="s">
        <v>3009</v>
      </c>
      <c r="E742" s="26" t="s">
        <v>3008</v>
      </c>
    </row>
    <row r="743" spans="1:5">
      <c r="A743" s="26" t="str">
        <f t="shared" si="11"/>
        <v>神奈川県相模原市緑区</v>
      </c>
      <c r="B743" s="31" t="s">
        <v>3007</v>
      </c>
      <c r="C743" s="32" t="s">
        <v>2939</v>
      </c>
      <c r="D743" s="28" t="s">
        <v>3004</v>
      </c>
      <c r="E743" s="26" t="s">
        <v>2312</v>
      </c>
    </row>
    <row r="744" spans="1:5">
      <c r="A744" s="26" t="str">
        <f t="shared" si="11"/>
        <v>神奈川県相模原市中央区</v>
      </c>
      <c r="B744" s="31" t="s">
        <v>3006</v>
      </c>
      <c r="C744" s="32" t="s">
        <v>2939</v>
      </c>
      <c r="D744" s="28" t="s">
        <v>3004</v>
      </c>
      <c r="E744" s="26" t="s">
        <v>882</v>
      </c>
    </row>
    <row r="745" spans="1:5">
      <c r="A745" s="26" t="str">
        <f t="shared" si="11"/>
        <v>神奈川県相模原市南区</v>
      </c>
      <c r="B745" s="31" t="s">
        <v>3005</v>
      </c>
      <c r="C745" s="32" t="s">
        <v>2939</v>
      </c>
      <c r="D745" s="28" t="s">
        <v>3004</v>
      </c>
      <c r="E745" s="26" t="s">
        <v>879</v>
      </c>
    </row>
    <row r="746" spans="1:5">
      <c r="A746" s="26" t="str">
        <f t="shared" si="11"/>
        <v>神奈川県横須賀市</v>
      </c>
      <c r="B746" s="29" t="s">
        <v>3003</v>
      </c>
      <c r="C746" s="25" t="s">
        <v>2939</v>
      </c>
      <c r="D746" s="30" t="s">
        <v>3002</v>
      </c>
      <c r="E746" s="25"/>
    </row>
    <row r="747" spans="1:5">
      <c r="A747" s="26" t="str">
        <f t="shared" si="11"/>
        <v>神奈川県平塚市</v>
      </c>
      <c r="B747" s="29" t="s">
        <v>3001</v>
      </c>
      <c r="C747" s="25" t="s">
        <v>2939</v>
      </c>
      <c r="D747" s="30" t="s">
        <v>3000</v>
      </c>
      <c r="E747" s="25"/>
    </row>
    <row r="748" spans="1:5">
      <c r="A748" s="26" t="str">
        <f t="shared" si="11"/>
        <v>神奈川県鎌倉市</v>
      </c>
      <c r="B748" s="29" t="s">
        <v>2999</v>
      </c>
      <c r="C748" s="25" t="s">
        <v>2939</v>
      </c>
      <c r="D748" s="30" t="s">
        <v>2998</v>
      </c>
      <c r="E748" s="25"/>
    </row>
    <row r="749" spans="1:5">
      <c r="A749" s="26" t="str">
        <f t="shared" si="11"/>
        <v>神奈川県藤沢市</v>
      </c>
      <c r="B749" s="29" t="s">
        <v>2997</v>
      </c>
      <c r="C749" s="25" t="s">
        <v>2939</v>
      </c>
      <c r="D749" s="30" t="s">
        <v>2996</v>
      </c>
      <c r="E749" s="25"/>
    </row>
    <row r="750" spans="1:5">
      <c r="A750" s="26" t="str">
        <f t="shared" si="11"/>
        <v>神奈川県小田原市</v>
      </c>
      <c r="B750" s="29" t="s">
        <v>2995</v>
      </c>
      <c r="C750" s="25" t="s">
        <v>2939</v>
      </c>
      <c r="D750" s="30" t="s">
        <v>2994</v>
      </c>
      <c r="E750" s="25"/>
    </row>
    <row r="751" spans="1:5">
      <c r="A751" s="26" t="str">
        <f t="shared" si="11"/>
        <v>神奈川県茅ヶ崎市</v>
      </c>
      <c r="B751" s="29" t="s">
        <v>2993</v>
      </c>
      <c r="C751" s="25" t="s">
        <v>2939</v>
      </c>
      <c r="D751" s="30" t="s">
        <v>2992</v>
      </c>
      <c r="E751" s="25"/>
    </row>
    <row r="752" spans="1:5">
      <c r="A752" s="26" t="str">
        <f t="shared" si="11"/>
        <v>神奈川県逗子市</v>
      </c>
      <c r="B752" s="29" t="s">
        <v>2991</v>
      </c>
      <c r="C752" s="25" t="s">
        <v>2939</v>
      </c>
      <c r="D752" s="30" t="s">
        <v>2990</v>
      </c>
      <c r="E752" s="25"/>
    </row>
    <row r="753" spans="1:5">
      <c r="A753" s="26" t="str">
        <f t="shared" si="11"/>
        <v>神奈川県三浦市</v>
      </c>
      <c r="B753" s="29" t="s">
        <v>2989</v>
      </c>
      <c r="C753" s="25" t="s">
        <v>2939</v>
      </c>
      <c r="D753" s="30" t="s">
        <v>2988</v>
      </c>
      <c r="E753" s="25"/>
    </row>
    <row r="754" spans="1:5">
      <c r="A754" s="26" t="str">
        <f t="shared" si="11"/>
        <v>神奈川県秦野市</v>
      </c>
      <c r="B754" s="29" t="s">
        <v>2987</v>
      </c>
      <c r="C754" s="25" t="s">
        <v>2939</v>
      </c>
      <c r="D754" s="30" t="s">
        <v>2986</v>
      </c>
      <c r="E754" s="25"/>
    </row>
    <row r="755" spans="1:5">
      <c r="A755" s="26" t="str">
        <f t="shared" si="11"/>
        <v>神奈川県厚木市</v>
      </c>
      <c r="B755" s="29" t="s">
        <v>2985</v>
      </c>
      <c r="C755" s="25" t="s">
        <v>2939</v>
      </c>
      <c r="D755" s="30" t="s">
        <v>2984</v>
      </c>
      <c r="E755" s="25"/>
    </row>
    <row r="756" spans="1:5">
      <c r="A756" s="26" t="str">
        <f t="shared" si="11"/>
        <v>神奈川県大和市</v>
      </c>
      <c r="B756" s="29" t="s">
        <v>2983</v>
      </c>
      <c r="C756" s="25" t="s">
        <v>2939</v>
      </c>
      <c r="D756" s="30" t="s">
        <v>2982</v>
      </c>
      <c r="E756" s="25"/>
    </row>
    <row r="757" spans="1:5">
      <c r="A757" s="26" t="str">
        <f t="shared" si="11"/>
        <v>神奈川県伊勢原市</v>
      </c>
      <c r="B757" s="29" t="s">
        <v>2981</v>
      </c>
      <c r="C757" s="25" t="s">
        <v>2939</v>
      </c>
      <c r="D757" s="30" t="s">
        <v>2980</v>
      </c>
      <c r="E757" s="25"/>
    </row>
    <row r="758" spans="1:5">
      <c r="A758" s="26" t="str">
        <f t="shared" si="11"/>
        <v>神奈川県海老名市</v>
      </c>
      <c r="B758" s="29" t="s">
        <v>2979</v>
      </c>
      <c r="C758" s="25" t="s">
        <v>2939</v>
      </c>
      <c r="D758" s="30" t="s">
        <v>2978</v>
      </c>
      <c r="E758" s="25"/>
    </row>
    <row r="759" spans="1:5">
      <c r="A759" s="26" t="str">
        <f t="shared" si="11"/>
        <v>神奈川県座間市</v>
      </c>
      <c r="B759" s="29" t="s">
        <v>2977</v>
      </c>
      <c r="C759" s="25" t="s">
        <v>2939</v>
      </c>
      <c r="D759" s="30" t="s">
        <v>2976</v>
      </c>
      <c r="E759" s="25"/>
    </row>
    <row r="760" spans="1:5">
      <c r="A760" s="26" t="str">
        <f t="shared" si="11"/>
        <v>神奈川県南足柄市</v>
      </c>
      <c r="B760" s="29" t="s">
        <v>2975</v>
      </c>
      <c r="C760" s="25" t="s">
        <v>2939</v>
      </c>
      <c r="D760" s="30" t="s">
        <v>2974</v>
      </c>
      <c r="E760" s="25"/>
    </row>
    <row r="761" spans="1:5">
      <c r="A761" s="26" t="str">
        <f t="shared" si="11"/>
        <v>神奈川県綾瀬市</v>
      </c>
      <c r="B761" s="29" t="s">
        <v>2973</v>
      </c>
      <c r="C761" s="25" t="s">
        <v>2939</v>
      </c>
      <c r="D761" s="30" t="s">
        <v>2972</v>
      </c>
      <c r="E761" s="25"/>
    </row>
    <row r="762" spans="1:5">
      <c r="A762" s="26" t="str">
        <f t="shared" si="11"/>
        <v>神奈川県三浦郡葉山町</v>
      </c>
      <c r="B762" s="29" t="s">
        <v>2971</v>
      </c>
      <c r="C762" s="25" t="s">
        <v>2939</v>
      </c>
      <c r="D762" s="30" t="s">
        <v>2970</v>
      </c>
      <c r="E762" s="25" t="s">
        <v>2969</v>
      </c>
    </row>
    <row r="763" spans="1:5">
      <c r="A763" s="26" t="str">
        <f t="shared" si="11"/>
        <v>神奈川県高座郡寒川町</v>
      </c>
      <c r="B763" s="29" t="s">
        <v>2968</v>
      </c>
      <c r="C763" s="25" t="s">
        <v>2939</v>
      </c>
      <c r="D763" s="30" t="s">
        <v>2967</v>
      </c>
      <c r="E763" s="25" t="s">
        <v>2966</v>
      </c>
    </row>
    <row r="764" spans="1:5">
      <c r="A764" s="26" t="str">
        <f t="shared" si="11"/>
        <v>神奈川県中郡大磯町</v>
      </c>
      <c r="B764" s="29" t="s">
        <v>2965</v>
      </c>
      <c r="C764" s="25" t="s">
        <v>2939</v>
      </c>
      <c r="D764" s="30" t="s">
        <v>2962</v>
      </c>
      <c r="E764" s="25" t="s">
        <v>2964</v>
      </c>
    </row>
    <row r="765" spans="1:5">
      <c r="A765" s="26" t="str">
        <f t="shared" si="11"/>
        <v>神奈川県中郡二宮町</v>
      </c>
      <c r="B765" s="29" t="s">
        <v>2963</v>
      </c>
      <c r="C765" s="25" t="s">
        <v>2939</v>
      </c>
      <c r="D765" s="30" t="s">
        <v>2962</v>
      </c>
      <c r="E765" s="25" t="s">
        <v>2961</v>
      </c>
    </row>
    <row r="766" spans="1:5">
      <c r="A766" s="26" t="str">
        <f t="shared" si="11"/>
        <v>神奈川県足柄上郡中井町</v>
      </c>
      <c r="B766" s="29" t="s">
        <v>2960</v>
      </c>
      <c r="C766" s="25" t="s">
        <v>2939</v>
      </c>
      <c r="D766" s="30" t="s">
        <v>2951</v>
      </c>
      <c r="E766" s="25" t="s">
        <v>2959</v>
      </c>
    </row>
    <row r="767" spans="1:5">
      <c r="A767" s="26" t="str">
        <f t="shared" si="11"/>
        <v>神奈川県足柄上郡大井町</v>
      </c>
      <c r="B767" s="29" t="s">
        <v>2958</v>
      </c>
      <c r="C767" s="25" t="s">
        <v>2939</v>
      </c>
      <c r="D767" s="30" t="s">
        <v>2951</v>
      </c>
      <c r="E767" s="25" t="s">
        <v>2957</v>
      </c>
    </row>
    <row r="768" spans="1:5">
      <c r="A768" s="26" t="str">
        <f t="shared" si="11"/>
        <v>神奈川県足柄上郡松田町</v>
      </c>
      <c r="B768" s="29" t="s">
        <v>2956</v>
      </c>
      <c r="C768" s="25" t="s">
        <v>2939</v>
      </c>
      <c r="D768" s="30" t="s">
        <v>2951</v>
      </c>
      <c r="E768" s="25" t="s">
        <v>2955</v>
      </c>
    </row>
    <row r="769" spans="1:5">
      <c r="A769" s="26" t="str">
        <f t="shared" si="11"/>
        <v>神奈川県足柄上郡山北町</v>
      </c>
      <c r="B769" s="29" t="s">
        <v>2954</v>
      </c>
      <c r="C769" s="25" t="s">
        <v>2939</v>
      </c>
      <c r="D769" s="30" t="s">
        <v>2951</v>
      </c>
      <c r="E769" s="25" t="s">
        <v>2953</v>
      </c>
    </row>
    <row r="770" spans="1:5">
      <c r="A770" s="26" t="str">
        <f t="shared" ref="A770:A833" si="12">C770&amp;D770&amp;E770</f>
        <v>神奈川県足柄上郡開成町</v>
      </c>
      <c r="B770" s="29" t="s">
        <v>2952</v>
      </c>
      <c r="C770" s="25" t="s">
        <v>2939</v>
      </c>
      <c r="D770" s="30" t="s">
        <v>2951</v>
      </c>
      <c r="E770" s="25" t="s">
        <v>2950</v>
      </c>
    </row>
    <row r="771" spans="1:5">
      <c r="A771" s="26" t="str">
        <f t="shared" si="12"/>
        <v>神奈川県足柄下郡箱根町</v>
      </c>
      <c r="B771" s="29" t="s">
        <v>2949</v>
      </c>
      <c r="C771" s="25" t="s">
        <v>2939</v>
      </c>
      <c r="D771" s="30" t="s">
        <v>2944</v>
      </c>
      <c r="E771" s="25" t="s">
        <v>2948</v>
      </c>
    </row>
    <row r="772" spans="1:5">
      <c r="A772" s="26" t="str">
        <f t="shared" si="12"/>
        <v>神奈川県足柄下郡真鶴町</v>
      </c>
      <c r="B772" s="29" t="s">
        <v>2947</v>
      </c>
      <c r="C772" s="25" t="s">
        <v>2939</v>
      </c>
      <c r="D772" s="30" t="s">
        <v>2944</v>
      </c>
      <c r="E772" s="25" t="s">
        <v>2946</v>
      </c>
    </row>
    <row r="773" spans="1:5">
      <c r="A773" s="26" t="str">
        <f t="shared" si="12"/>
        <v>神奈川県足柄下郡湯河原町</v>
      </c>
      <c r="B773" s="29" t="s">
        <v>2945</v>
      </c>
      <c r="C773" s="25" t="s">
        <v>2939</v>
      </c>
      <c r="D773" s="30" t="s">
        <v>2944</v>
      </c>
      <c r="E773" s="25" t="s">
        <v>2943</v>
      </c>
    </row>
    <row r="774" spans="1:5">
      <c r="A774" s="26" t="str">
        <f t="shared" si="12"/>
        <v>神奈川県愛甲郡愛川町</v>
      </c>
      <c r="B774" s="29" t="s">
        <v>2942</v>
      </c>
      <c r="C774" s="25" t="s">
        <v>2939</v>
      </c>
      <c r="D774" s="30" t="s">
        <v>2938</v>
      </c>
      <c r="E774" s="25" t="s">
        <v>2941</v>
      </c>
    </row>
    <row r="775" spans="1:5">
      <c r="A775" s="26" t="str">
        <f t="shared" si="12"/>
        <v>神奈川県愛甲郡清川村</v>
      </c>
      <c r="B775" s="29" t="s">
        <v>2940</v>
      </c>
      <c r="C775" s="25" t="s">
        <v>2939</v>
      </c>
      <c r="D775" s="30" t="s">
        <v>2938</v>
      </c>
      <c r="E775" s="25" t="s">
        <v>2937</v>
      </c>
    </row>
    <row r="776" spans="1:5">
      <c r="A776" s="26" t="str">
        <f t="shared" si="12"/>
        <v>新潟県新潟市北区</v>
      </c>
      <c r="B776" s="27" t="s">
        <v>2936</v>
      </c>
      <c r="C776" s="33" t="s">
        <v>2860</v>
      </c>
      <c r="D776" s="28" t="s">
        <v>2926</v>
      </c>
      <c r="E776" s="26" t="s">
        <v>877</v>
      </c>
    </row>
    <row r="777" spans="1:5">
      <c r="A777" s="26" t="str">
        <f t="shared" si="12"/>
        <v>新潟県新潟市東区</v>
      </c>
      <c r="B777" s="27" t="s">
        <v>2935</v>
      </c>
      <c r="C777" s="33" t="s">
        <v>2860</v>
      </c>
      <c r="D777" s="28" t="s">
        <v>2926</v>
      </c>
      <c r="E777" s="26" t="s">
        <v>881</v>
      </c>
    </row>
    <row r="778" spans="1:5">
      <c r="A778" s="26" t="str">
        <f t="shared" si="12"/>
        <v>新潟県新潟市中央区</v>
      </c>
      <c r="B778" s="27" t="s">
        <v>2934</v>
      </c>
      <c r="C778" s="33" t="s">
        <v>2860</v>
      </c>
      <c r="D778" s="28" t="s">
        <v>2926</v>
      </c>
      <c r="E778" s="26" t="s">
        <v>882</v>
      </c>
    </row>
    <row r="779" spans="1:5">
      <c r="A779" s="26" t="str">
        <f t="shared" si="12"/>
        <v>新潟県新潟市江南区</v>
      </c>
      <c r="B779" s="27" t="s">
        <v>2933</v>
      </c>
      <c r="C779" s="33" t="s">
        <v>2860</v>
      </c>
      <c r="D779" s="28" t="s">
        <v>2926</v>
      </c>
      <c r="E779" s="26" t="s">
        <v>2932</v>
      </c>
    </row>
    <row r="780" spans="1:5">
      <c r="A780" s="26" t="str">
        <f t="shared" si="12"/>
        <v>新潟県新潟市秋葉区</v>
      </c>
      <c r="B780" s="27" t="s">
        <v>2931</v>
      </c>
      <c r="C780" s="33" t="s">
        <v>2860</v>
      </c>
      <c r="D780" s="28" t="s">
        <v>2926</v>
      </c>
      <c r="E780" s="26" t="s">
        <v>2930</v>
      </c>
    </row>
    <row r="781" spans="1:5">
      <c r="A781" s="26" t="str">
        <f t="shared" si="12"/>
        <v>新潟県新潟市南区</v>
      </c>
      <c r="B781" s="27" t="s">
        <v>2929</v>
      </c>
      <c r="C781" s="33" t="s">
        <v>2860</v>
      </c>
      <c r="D781" s="28" t="s">
        <v>2926</v>
      </c>
      <c r="E781" s="26" t="s">
        <v>879</v>
      </c>
    </row>
    <row r="782" spans="1:5">
      <c r="A782" s="26" t="str">
        <f t="shared" si="12"/>
        <v>新潟県新潟市西区</v>
      </c>
      <c r="B782" s="27" t="s">
        <v>2928</v>
      </c>
      <c r="C782" s="33" t="s">
        <v>2860</v>
      </c>
      <c r="D782" s="28" t="s">
        <v>2926</v>
      </c>
      <c r="E782" s="26" t="s">
        <v>880</v>
      </c>
    </row>
    <row r="783" spans="1:5">
      <c r="A783" s="26" t="str">
        <f t="shared" si="12"/>
        <v>新潟県新潟市西蒲区</v>
      </c>
      <c r="B783" s="27" t="s">
        <v>2927</v>
      </c>
      <c r="C783" s="33" t="s">
        <v>2860</v>
      </c>
      <c r="D783" s="28" t="s">
        <v>2926</v>
      </c>
      <c r="E783" s="26" t="s">
        <v>2925</v>
      </c>
    </row>
    <row r="784" spans="1:5">
      <c r="A784" s="26" t="str">
        <f t="shared" si="12"/>
        <v>新潟県長岡市</v>
      </c>
      <c r="B784" s="29" t="s">
        <v>2924</v>
      </c>
      <c r="C784" s="25" t="s">
        <v>2860</v>
      </c>
      <c r="D784" s="30" t="s">
        <v>2923</v>
      </c>
      <c r="E784" s="25"/>
    </row>
    <row r="785" spans="1:5">
      <c r="A785" s="26" t="str">
        <f t="shared" si="12"/>
        <v>新潟県三条市</v>
      </c>
      <c r="B785" s="29" t="s">
        <v>2922</v>
      </c>
      <c r="C785" s="25" t="s">
        <v>2860</v>
      </c>
      <c r="D785" s="30" t="s">
        <v>2921</v>
      </c>
      <c r="E785" s="25"/>
    </row>
    <row r="786" spans="1:5">
      <c r="A786" s="26" t="str">
        <f t="shared" si="12"/>
        <v>新潟県柏崎市</v>
      </c>
      <c r="B786" s="29" t="s">
        <v>2920</v>
      </c>
      <c r="C786" s="25" t="s">
        <v>2860</v>
      </c>
      <c r="D786" s="30" t="s">
        <v>2919</v>
      </c>
      <c r="E786" s="25"/>
    </row>
    <row r="787" spans="1:5">
      <c r="A787" s="26" t="str">
        <f t="shared" si="12"/>
        <v>新潟県新発田市</v>
      </c>
      <c r="B787" s="29" t="s">
        <v>2918</v>
      </c>
      <c r="C787" s="25" t="s">
        <v>2860</v>
      </c>
      <c r="D787" s="30" t="s">
        <v>2917</v>
      </c>
      <c r="E787" s="25"/>
    </row>
    <row r="788" spans="1:5">
      <c r="A788" s="26" t="str">
        <f t="shared" si="12"/>
        <v>新潟県小千谷市</v>
      </c>
      <c r="B788" s="29" t="s">
        <v>2916</v>
      </c>
      <c r="C788" s="25" t="s">
        <v>2860</v>
      </c>
      <c r="D788" s="30" t="s">
        <v>2915</v>
      </c>
      <c r="E788" s="25"/>
    </row>
    <row r="789" spans="1:5">
      <c r="A789" s="26" t="str">
        <f t="shared" si="12"/>
        <v>新潟県加茂市</v>
      </c>
      <c r="B789" s="29" t="s">
        <v>2914</v>
      </c>
      <c r="C789" s="25" t="s">
        <v>2860</v>
      </c>
      <c r="D789" s="30" t="s">
        <v>2913</v>
      </c>
      <c r="E789" s="25"/>
    </row>
    <row r="790" spans="1:5">
      <c r="A790" s="26" t="str">
        <f t="shared" si="12"/>
        <v>新潟県十日町市</v>
      </c>
      <c r="B790" s="29" t="s">
        <v>2912</v>
      </c>
      <c r="C790" s="25" t="s">
        <v>2860</v>
      </c>
      <c r="D790" s="30" t="s">
        <v>2911</v>
      </c>
      <c r="E790" s="25"/>
    </row>
    <row r="791" spans="1:5">
      <c r="A791" s="26" t="str">
        <f t="shared" si="12"/>
        <v>新潟県見附市</v>
      </c>
      <c r="B791" s="29" t="s">
        <v>2910</v>
      </c>
      <c r="C791" s="25" t="s">
        <v>2860</v>
      </c>
      <c r="D791" s="30" t="s">
        <v>2909</v>
      </c>
      <c r="E791" s="25"/>
    </row>
    <row r="792" spans="1:5">
      <c r="A792" s="26" t="str">
        <f t="shared" si="12"/>
        <v>新潟県村上市</v>
      </c>
      <c r="B792" s="29" t="s">
        <v>2908</v>
      </c>
      <c r="C792" s="25" t="s">
        <v>2860</v>
      </c>
      <c r="D792" s="30" t="s">
        <v>2907</v>
      </c>
      <c r="E792" s="25"/>
    </row>
    <row r="793" spans="1:5">
      <c r="A793" s="26" t="str">
        <f t="shared" si="12"/>
        <v>新潟県燕市</v>
      </c>
      <c r="B793" s="29" t="s">
        <v>2906</v>
      </c>
      <c r="C793" s="25" t="s">
        <v>2860</v>
      </c>
      <c r="D793" s="30" t="s">
        <v>2905</v>
      </c>
      <c r="E793" s="25"/>
    </row>
    <row r="794" spans="1:5">
      <c r="A794" s="26" t="str">
        <f t="shared" si="12"/>
        <v>新潟県糸魚川市</v>
      </c>
      <c r="B794" s="29" t="s">
        <v>2904</v>
      </c>
      <c r="C794" s="25" t="s">
        <v>2860</v>
      </c>
      <c r="D794" s="30" t="s">
        <v>2903</v>
      </c>
      <c r="E794" s="25"/>
    </row>
    <row r="795" spans="1:5">
      <c r="A795" s="26" t="str">
        <f t="shared" si="12"/>
        <v>新潟県妙高市</v>
      </c>
      <c r="B795" s="29" t="s">
        <v>2902</v>
      </c>
      <c r="C795" s="25" t="s">
        <v>2860</v>
      </c>
      <c r="D795" s="30" t="s">
        <v>2901</v>
      </c>
      <c r="E795" s="25"/>
    </row>
    <row r="796" spans="1:5">
      <c r="A796" s="26" t="str">
        <f t="shared" si="12"/>
        <v>新潟県五泉市</v>
      </c>
      <c r="B796" s="29" t="s">
        <v>2900</v>
      </c>
      <c r="C796" s="25" t="s">
        <v>2860</v>
      </c>
      <c r="D796" s="30" t="s">
        <v>2899</v>
      </c>
      <c r="E796" s="25"/>
    </row>
    <row r="797" spans="1:5">
      <c r="A797" s="26" t="str">
        <f t="shared" si="12"/>
        <v>新潟県上越市</v>
      </c>
      <c r="B797" s="29" t="s">
        <v>2898</v>
      </c>
      <c r="C797" s="25" t="s">
        <v>2860</v>
      </c>
      <c r="D797" s="30" t="s">
        <v>2897</v>
      </c>
      <c r="E797" s="25"/>
    </row>
    <row r="798" spans="1:5">
      <c r="A798" s="26" t="str">
        <f t="shared" si="12"/>
        <v>新潟県阿賀野市</v>
      </c>
      <c r="B798" s="29" t="s">
        <v>2896</v>
      </c>
      <c r="C798" s="25" t="s">
        <v>2860</v>
      </c>
      <c r="D798" s="30" t="s">
        <v>2895</v>
      </c>
      <c r="E798" s="25"/>
    </row>
    <row r="799" spans="1:5">
      <c r="A799" s="26" t="str">
        <f t="shared" si="12"/>
        <v>新潟県佐渡市</v>
      </c>
      <c r="B799" s="29" t="s">
        <v>2894</v>
      </c>
      <c r="C799" s="25" t="s">
        <v>2860</v>
      </c>
      <c r="D799" s="30" t="s">
        <v>2893</v>
      </c>
      <c r="E799" s="25"/>
    </row>
    <row r="800" spans="1:5">
      <c r="A800" s="26" t="str">
        <f t="shared" si="12"/>
        <v>新潟県魚沼市</v>
      </c>
      <c r="B800" s="29" t="s">
        <v>2892</v>
      </c>
      <c r="C800" s="25" t="s">
        <v>2860</v>
      </c>
      <c r="D800" s="30" t="s">
        <v>2891</v>
      </c>
      <c r="E800" s="25"/>
    </row>
    <row r="801" spans="1:5">
      <c r="A801" s="26" t="str">
        <f t="shared" si="12"/>
        <v>新潟県南魚沼市</v>
      </c>
      <c r="B801" s="29" t="s">
        <v>2890</v>
      </c>
      <c r="C801" s="25" t="s">
        <v>2860</v>
      </c>
      <c r="D801" s="30" t="s">
        <v>2889</v>
      </c>
      <c r="E801" s="25"/>
    </row>
    <row r="802" spans="1:5">
      <c r="A802" s="26" t="str">
        <f t="shared" si="12"/>
        <v>新潟県胎内市</v>
      </c>
      <c r="B802" s="29" t="s">
        <v>2888</v>
      </c>
      <c r="C802" s="25" t="s">
        <v>2860</v>
      </c>
      <c r="D802" s="30" t="s">
        <v>2887</v>
      </c>
      <c r="E802" s="25"/>
    </row>
    <row r="803" spans="1:5">
      <c r="A803" s="26" t="str">
        <f t="shared" si="12"/>
        <v>新潟県北蒲原郡聖籠町</v>
      </c>
      <c r="B803" s="29" t="s">
        <v>2886</v>
      </c>
      <c r="C803" s="25" t="s">
        <v>2860</v>
      </c>
      <c r="D803" s="30" t="s">
        <v>2885</v>
      </c>
      <c r="E803" s="25" t="s">
        <v>2884</v>
      </c>
    </row>
    <row r="804" spans="1:5">
      <c r="A804" s="26" t="str">
        <f t="shared" si="12"/>
        <v>新潟県西蒲原郡弥彦村</v>
      </c>
      <c r="B804" s="29" t="s">
        <v>2883</v>
      </c>
      <c r="C804" s="25" t="s">
        <v>2860</v>
      </c>
      <c r="D804" s="30" t="s">
        <v>2882</v>
      </c>
      <c r="E804" s="25" t="s">
        <v>2881</v>
      </c>
    </row>
    <row r="805" spans="1:5">
      <c r="A805" s="26" t="str">
        <f t="shared" si="12"/>
        <v>新潟県南蒲原郡田上町</v>
      </c>
      <c r="B805" s="29" t="s">
        <v>2880</v>
      </c>
      <c r="C805" s="25" t="s">
        <v>2860</v>
      </c>
      <c r="D805" s="30" t="s">
        <v>2879</v>
      </c>
      <c r="E805" s="25" t="s">
        <v>2878</v>
      </c>
    </row>
    <row r="806" spans="1:5">
      <c r="A806" s="26" t="str">
        <f t="shared" si="12"/>
        <v>新潟県東蒲原郡阿賀町</v>
      </c>
      <c r="B806" s="29" t="s">
        <v>2877</v>
      </c>
      <c r="C806" s="25" t="s">
        <v>2860</v>
      </c>
      <c r="D806" s="30" t="s">
        <v>2876</v>
      </c>
      <c r="E806" s="25" t="s">
        <v>2875</v>
      </c>
    </row>
    <row r="807" spans="1:5">
      <c r="A807" s="26" t="str">
        <f t="shared" si="12"/>
        <v>新潟県三島郡出雲崎町</v>
      </c>
      <c r="B807" s="29" t="s">
        <v>2874</v>
      </c>
      <c r="C807" s="25" t="s">
        <v>2860</v>
      </c>
      <c r="D807" s="30" t="s">
        <v>1891</v>
      </c>
      <c r="E807" s="25" t="s">
        <v>2873</v>
      </c>
    </row>
    <row r="808" spans="1:5">
      <c r="A808" s="26" t="str">
        <f t="shared" si="12"/>
        <v>新潟県南魚沼郡湯沢町</v>
      </c>
      <c r="B808" s="29" t="s">
        <v>2872</v>
      </c>
      <c r="C808" s="25" t="s">
        <v>2860</v>
      </c>
      <c r="D808" s="30" t="s">
        <v>2871</v>
      </c>
      <c r="E808" s="25" t="s">
        <v>2870</v>
      </c>
    </row>
    <row r="809" spans="1:5">
      <c r="A809" s="26" t="str">
        <f t="shared" si="12"/>
        <v>新潟県中魚沼郡津南町</v>
      </c>
      <c r="B809" s="29" t="s">
        <v>2869</v>
      </c>
      <c r="C809" s="25" t="s">
        <v>2860</v>
      </c>
      <c r="D809" s="30" t="s">
        <v>2868</v>
      </c>
      <c r="E809" s="25" t="s">
        <v>2867</v>
      </c>
    </row>
    <row r="810" spans="1:5">
      <c r="A810" s="26" t="str">
        <f t="shared" si="12"/>
        <v>新潟県刈羽郡刈羽村</v>
      </c>
      <c r="B810" s="29" t="s">
        <v>2866</v>
      </c>
      <c r="C810" s="25" t="s">
        <v>2860</v>
      </c>
      <c r="D810" s="30" t="s">
        <v>2865</v>
      </c>
      <c r="E810" s="25" t="s">
        <v>2864</v>
      </c>
    </row>
    <row r="811" spans="1:5">
      <c r="A811" s="26" t="str">
        <f t="shared" si="12"/>
        <v>新潟県岩船郡関川村</v>
      </c>
      <c r="B811" s="29" t="s">
        <v>2863</v>
      </c>
      <c r="C811" s="25" t="s">
        <v>2860</v>
      </c>
      <c r="D811" s="30" t="s">
        <v>2859</v>
      </c>
      <c r="E811" s="25" t="s">
        <v>2862</v>
      </c>
    </row>
    <row r="812" spans="1:5">
      <c r="A812" s="26" t="str">
        <f t="shared" si="12"/>
        <v>新潟県岩船郡粟島浦村</v>
      </c>
      <c r="B812" s="29" t="s">
        <v>2861</v>
      </c>
      <c r="C812" s="25" t="s">
        <v>2860</v>
      </c>
      <c r="D812" s="30" t="s">
        <v>2859</v>
      </c>
      <c r="E812" s="25" t="s">
        <v>2858</v>
      </c>
    </row>
    <row r="813" spans="1:5">
      <c r="A813" s="26" t="str">
        <f t="shared" si="12"/>
        <v>富山県富山市</v>
      </c>
      <c r="B813" s="29" t="s">
        <v>2857</v>
      </c>
      <c r="C813" s="25" t="s">
        <v>2827</v>
      </c>
      <c r="D813" s="30" t="s">
        <v>2856</v>
      </c>
      <c r="E813" s="25"/>
    </row>
    <row r="814" spans="1:5">
      <c r="A814" s="26" t="str">
        <f t="shared" si="12"/>
        <v>富山県高岡市</v>
      </c>
      <c r="B814" s="29" t="s">
        <v>2855</v>
      </c>
      <c r="C814" s="25" t="s">
        <v>2827</v>
      </c>
      <c r="D814" s="30" t="s">
        <v>2854</v>
      </c>
      <c r="E814" s="25"/>
    </row>
    <row r="815" spans="1:5">
      <c r="A815" s="26" t="str">
        <f t="shared" si="12"/>
        <v>富山県魚津市</v>
      </c>
      <c r="B815" s="29" t="s">
        <v>2853</v>
      </c>
      <c r="C815" s="25" t="s">
        <v>2827</v>
      </c>
      <c r="D815" s="30" t="s">
        <v>2852</v>
      </c>
      <c r="E815" s="25"/>
    </row>
    <row r="816" spans="1:5">
      <c r="A816" s="26" t="str">
        <f t="shared" si="12"/>
        <v>富山県氷見市</v>
      </c>
      <c r="B816" s="29" t="s">
        <v>2851</v>
      </c>
      <c r="C816" s="25" t="s">
        <v>2827</v>
      </c>
      <c r="D816" s="30" t="s">
        <v>2850</v>
      </c>
      <c r="E816" s="25"/>
    </row>
    <row r="817" spans="1:5">
      <c r="A817" s="26" t="str">
        <f t="shared" si="12"/>
        <v>富山県滑川市</v>
      </c>
      <c r="B817" s="29" t="s">
        <v>2849</v>
      </c>
      <c r="C817" s="25" t="s">
        <v>2827</v>
      </c>
      <c r="D817" s="30" t="s">
        <v>2848</v>
      </c>
      <c r="E817" s="25"/>
    </row>
    <row r="818" spans="1:5">
      <c r="A818" s="26" t="str">
        <f t="shared" si="12"/>
        <v>富山県黒部市</v>
      </c>
      <c r="B818" s="29" t="s">
        <v>2847</v>
      </c>
      <c r="C818" s="25" t="s">
        <v>2827</v>
      </c>
      <c r="D818" s="30" t="s">
        <v>2846</v>
      </c>
      <c r="E818" s="25"/>
    </row>
    <row r="819" spans="1:5">
      <c r="A819" s="26" t="str">
        <f t="shared" si="12"/>
        <v>富山県砺波市</v>
      </c>
      <c r="B819" s="29" t="s">
        <v>2845</v>
      </c>
      <c r="C819" s="25" t="s">
        <v>2827</v>
      </c>
      <c r="D819" s="30" t="s">
        <v>2844</v>
      </c>
      <c r="E819" s="25"/>
    </row>
    <row r="820" spans="1:5">
      <c r="A820" s="26" t="str">
        <f t="shared" si="12"/>
        <v>富山県小矢部市</v>
      </c>
      <c r="B820" s="29" t="s">
        <v>2843</v>
      </c>
      <c r="C820" s="25" t="s">
        <v>2827</v>
      </c>
      <c r="D820" s="30" t="s">
        <v>2842</v>
      </c>
      <c r="E820" s="25"/>
    </row>
    <row r="821" spans="1:5">
      <c r="A821" s="26" t="str">
        <f t="shared" si="12"/>
        <v>富山県南砺市</v>
      </c>
      <c r="B821" s="29" t="s">
        <v>2841</v>
      </c>
      <c r="C821" s="25" t="s">
        <v>2827</v>
      </c>
      <c r="D821" s="30" t="s">
        <v>2840</v>
      </c>
      <c r="E821" s="25"/>
    </row>
    <row r="822" spans="1:5">
      <c r="A822" s="26" t="str">
        <f t="shared" si="12"/>
        <v>富山県射水市</v>
      </c>
      <c r="B822" s="29" t="s">
        <v>2839</v>
      </c>
      <c r="C822" s="25" t="s">
        <v>2827</v>
      </c>
      <c r="D822" s="30" t="s">
        <v>2838</v>
      </c>
      <c r="E822" s="25"/>
    </row>
    <row r="823" spans="1:5">
      <c r="A823" s="26" t="str">
        <f t="shared" si="12"/>
        <v>富山県中新川郡舟橋村</v>
      </c>
      <c r="B823" s="29" t="s">
        <v>2837</v>
      </c>
      <c r="C823" s="25" t="s">
        <v>2827</v>
      </c>
      <c r="D823" s="30" t="s">
        <v>2832</v>
      </c>
      <c r="E823" s="25" t="s">
        <v>2836</v>
      </c>
    </row>
    <row r="824" spans="1:5">
      <c r="A824" s="26" t="str">
        <f t="shared" si="12"/>
        <v>富山県中新川郡上市町</v>
      </c>
      <c r="B824" s="29" t="s">
        <v>2835</v>
      </c>
      <c r="C824" s="25" t="s">
        <v>2827</v>
      </c>
      <c r="D824" s="30" t="s">
        <v>2832</v>
      </c>
      <c r="E824" s="25" t="s">
        <v>2834</v>
      </c>
    </row>
    <row r="825" spans="1:5">
      <c r="A825" s="26" t="str">
        <f t="shared" si="12"/>
        <v>富山県中新川郡立山町</v>
      </c>
      <c r="B825" s="29" t="s">
        <v>2833</v>
      </c>
      <c r="C825" s="25" t="s">
        <v>2827</v>
      </c>
      <c r="D825" s="30" t="s">
        <v>2832</v>
      </c>
      <c r="E825" s="25" t="s">
        <v>2831</v>
      </c>
    </row>
    <row r="826" spans="1:5">
      <c r="A826" s="26" t="str">
        <f t="shared" si="12"/>
        <v>富山県下新川郡入善町</v>
      </c>
      <c r="B826" s="29" t="s">
        <v>2830</v>
      </c>
      <c r="C826" s="25" t="s">
        <v>2827</v>
      </c>
      <c r="D826" s="30" t="s">
        <v>2826</v>
      </c>
      <c r="E826" s="25" t="s">
        <v>2829</v>
      </c>
    </row>
    <row r="827" spans="1:5">
      <c r="A827" s="26" t="str">
        <f t="shared" si="12"/>
        <v>富山県下新川郡朝日町</v>
      </c>
      <c r="B827" s="29" t="s">
        <v>2828</v>
      </c>
      <c r="C827" s="25" t="s">
        <v>2827</v>
      </c>
      <c r="D827" s="30" t="s">
        <v>2826</v>
      </c>
      <c r="E827" s="25" t="s">
        <v>2158</v>
      </c>
    </row>
    <row r="828" spans="1:5">
      <c r="A828" s="26" t="str">
        <f t="shared" si="12"/>
        <v>石川県金沢市</v>
      </c>
      <c r="B828" s="29" t="s">
        <v>2825</v>
      </c>
      <c r="C828" s="25" t="s">
        <v>2784</v>
      </c>
      <c r="D828" s="30" t="s">
        <v>2824</v>
      </c>
      <c r="E828" s="25"/>
    </row>
    <row r="829" spans="1:5">
      <c r="A829" s="26" t="str">
        <f t="shared" si="12"/>
        <v>石川県七尾市</v>
      </c>
      <c r="B829" s="29" t="s">
        <v>2823</v>
      </c>
      <c r="C829" s="25" t="s">
        <v>2784</v>
      </c>
      <c r="D829" s="30" t="s">
        <v>2822</v>
      </c>
      <c r="E829" s="25"/>
    </row>
    <row r="830" spans="1:5">
      <c r="A830" s="26" t="str">
        <f t="shared" si="12"/>
        <v>石川県小松市</v>
      </c>
      <c r="B830" s="29" t="s">
        <v>2821</v>
      </c>
      <c r="C830" s="25" t="s">
        <v>2784</v>
      </c>
      <c r="D830" s="30" t="s">
        <v>2820</v>
      </c>
      <c r="E830" s="25"/>
    </row>
    <row r="831" spans="1:5">
      <c r="A831" s="26" t="str">
        <f t="shared" si="12"/>
        <v>石川県輪島市</v>
      </c>
      <c r="B831" s="29" t="s">
        <v>2819</v>
      </c>
      <c r="C831" s="25" t="s">
        <v>2784</v>
      </c>
      <c r="D831" s="30" t="s">
        <v>2818</v>
      </c>
      <c r="E831" s="25"/>
    </row>
    <row r="832" spans="1:5">
      <c r="A832" s="26" t="str">
        <f t="shared" si="12"/>
        <v>石川県珠洲市</v>
      </c>
      <c r="B832" s="29" t="s">
        <v>2817</v>
      </c>
      <c r="C832" s="25" t="s">
        <v>2784</v>
      </c>
      <c r="D832" s="30" t="s">
        <v>2816</v>
      </c>
      <c r="E832" s="25"/>
    </row>
    <row r="833" spans="1:5">
      <c r="A833" s="26" t="str">
        <f t="shared" si="12"/>
        <v>石川県加賀市</v>
      </c>
      <c r="B833" s="29" t="s">
        <v>2815</v>
      </c>
      <c r="C833" s="25" t="s">
        <v>2784</v>
      </c>
      <c r="D833" s="30" t="s">
        <v>2814</v>
      </c>
      <c r="E833" s="25"/>
    </row>
    <row r="834" spans="1:5">
      <c r="A834" s="26" t="str">
        <f t="shared" ref="A834:A897" si="13">C834&amp;D834&amp;E834</f>
        <v>石川県羽咋市</v>
      </c>
      <c r="B834" s="29" t="s">
        <v>2813</v>
      </c>
      <c r="C834" s="25" t="s">
        <v>2784</v>
      </c>
      <c r="D834" s="30" t="s">
        <v>2812</v>
      </c>
      <c r="E834" s="25"/>
    </row>
    <row r="835" spans="1:5">
      <c r="A835" s="26" t="str">
        <f t="shared" si="13"/>
        <v>石川県かほく市</v>
      </c>
      <c r="B835" s="29" t="s">
        <v>2811</v>
      </c>
      <c r="C835" s="25" t="s">
        <v>2784</v>
      </c>
      <c r="D835" s="30" t="s">
        <v>2810</v>
      </c>
      <c r="E835" s="25"/>
    </row>
    <row r="836" spans="1:5">
      <c r="A836" s="26" t="str">
        <f t="shared" si="13"/>
        <v>石川県白山市</v>
      </c>
      <c r="B836" s="29" t="s">
        <v>2809</v>
      </c>
      <c r="C836" s="25" t="s">
        <v>2784</v>
      </c>
      <c r="D836" s="30" t="s">
        <v>2808</v>
      </c>
      <c r="E836" s="25"/>
    </row>
    <row r="837" spans="1:5">
      <c r="A837" s="26" t="str">
        <f t="shared" si="13"/>
        <v>石川県能美市</v>
      </c>
      <c r="B837" s="29" t="s">
        <v>2807</v>
      </c>
      <c r="C837" s="25" t="s">
        <v>2784</v>
      </c>
      <c r="D837" s="30" t="s">
        <v>2806</v>
      </c>
      <c r="E837" s="25"/>
    </row>
    <row r="838" spans="1:5">
      <c r="A838" s="26" t="str">
        <f t="shared" si="13"/>
        <v>石川県野々市市</v>
      </c>
      <c r="B838" s="29" t="s">
        <v>2805</v>
      </c>
      <c r="C838" s="25" t="s">
        <v>2784</v>
      </c>
      <c r="D838" s="30" t="s">
        <v>2804</v>
      </c>
      <c r="E838" s="25"/>
    </row>
    <row r="839" spans="1:5">
      <c r="A839" s="26" t="str">
        <f t="shared" si="13"/>
        <v>石川県能美郡川北町</v>
      </c>
      <c r="B839" s="29" t="s">
        <v>2803</v>
      </c>
      <c r="C839" s="25" t="s">
        <v>2784</v>
      </c>
      <c r="D839" s="30" t="s">
        <v>2802</v>
      </c>
      <c r="E839" s="25" t="s">
        <v>2801</v>
      </c>
    </row>
    <row r="840" spans="1:5">
      <c r="A840" s="26" t="str">
        <f t="shared" si="13"/>
        <v>石川県河北郡津幡町</v>
      </c>
      <c r="B840" s="29" t="s">
        <v>2800</v>
      </c>
      <c r="C840" s="25" t="s">
        <v>2784</v>
      </c>
      <c r="D840" s="30" t="s">
        <v>2797</v>
      </c>
      <c r="E840" s="25" t="s">
        <v>2799</v>
      </c>
    </row>
    <row r="841" spans="1:5">
      <c r="A841" s="26" t="str">
        <f t="shared" si="13"/>
        <v>石川県河北郡内灘町</v>
      </c>
      <c r="B841" s="29" t="s">
        <v>2798</v>
      </c>
      <c r="C841" s="25" t="s">
        <v>2784</v>
      </c>
      <c r="D841" s="30" t="s">
        <v>2797</v>
      </c>
      <c r="E841" s="25" t="s">
        <v>2796</v>
      </c>
    </row>
    <row r="842" spans="1:5">
      <c r="A842" s="26" t="str">
        <f t="shared" si="13"/>
        <v>石川県羽咋郡志賀町</v>
      </c>
      <c r="B842" s="29" t="s">
        <v>2795</v>
      </c>
      <c r="C842" s="25" t="s">
        <v>2784</v>
      </c>
      <c r="D842" s="30" t="s">
        <v>2792</v>
      </c>
      <c r="E842" s="25" t="s">
        <v>2794</v>
      </c>
    </row>
    <row r="843" spans="1:5">
      <c r="A843" s="26" t="str">
        <f t="shared" si="13"/>
        <v>石川県羽咋郡宝達志水町</v>
      </c>
      <c r="B843" s="29" t="s">
        <v>2793</v>
      </c>
      <c r="C843" s="25" t="s">
        <v>2784</v>
      </c>
      <c r="D843" s="30" t="s">
        <v>2792</v>
      </c>
      <c r="E843" s="25" t="s">
        <v>2791</v>
      </c>
    </row>
    <row r="844" spans="1:5">
      <c r="A844" s="26" t="str">
        <f t="shared" si="13"/>
        <v>石川県鹿島郡中能登町</v>
      </c>
      <c r="B844" s="29" t="s">
        <v>2790</v>
      </c>
      <c r="C844" s="25" t="s">
        <v>2784</v>
      </c>
      <c r="D844" s="30" t="s">
        <v>2789</v>
      </c>
      <c r="E844" s="25" t="s">
        <v>2788</v>
      </c>
    </row>
    <row r="845" spans="1:5">
      <c r="A845" s="26" t="str">
        <f t="shared" si="13"/>
        <v>石川県鳳珠郡穴水町</v>
      </c>
      <c r="B845" s="29" t="s">
        <v>2787</v>
      </c>
      <c r="C845" s="25" t="s">
        <v>2784</v>
      </c>
      <c r="D845" s="30" t="s">
        <v>2783</v>
      </c>
      <c r="E845" s="25" t="s">
        <v>2786</v>
      </c>
    </row>
    <row r="846" spans="1:5">
      <c r="A846" s="26" t="str">
        <f t="shared" si="13"/>
        <v>石川県鳳珠郡能登町</v>
      </c>
      <c r="B846" s="29" t="s">
        <v>2785</v>
      </c>
      <c r="C846" s="25" t="s">
        <v>2784</v>
      </c>
      <c r="D846" s="30" t="s">
        <v>2783</v>
      </c>
      <c r="E846" s="25" t="s">
        <v>2782</v>
      </c>
    </row>
    <row r="847" spans="1:5">
      <c r="A847" s="26" t="str">
        <f t="shared" si="13"/>
        <v>福井県福井市</v>
      </c>
      <c r="B847" s="29" t="s">
        <v>2781</v>
      </c>
      <c r="C847" s="25" t="s">
        <v>2744</v>
      </c>
      <c r="D847" s="30" t="s">
        <v>2780</v>
      </c>
      <c r="E847" s="25"/>
    </row>
    <row r="848" spans="1:5">
      <c r="A848" s="26" t="str">
        <f t="shared" si="13"/>
        <v>福井県敦賀市</v>
      </c>
      <c r="B848" s="29" t="s">
        <v>2779</v>
      </c>
      <c r="C848" s="25" t="s">
        <v>2744</v>
      </c>
      <c r="D848" s="30" t="s">
        <v>2778</v>
      </c>
      <c r="E848" s="25"/>
    </row>
    <row r="849" spans="1:5">
      <c r="A849" s="26" t="str">
        <f t="shared" si="13"/>
        <v>福井県小浜市</v>
      </c>
      <c r="B849" s="29" t="s">
        <v>2777</v>
      </c>
      <c r="C849" s="25" t="s">
        <v>2744</v>
      </c>
      <c r="D849" s="30" t="s">
        <v>2776</v>
      </c>
      <c r="E849" s="25"/>
    </row>
    <row r="850" spans="1:5">
      <c r="A850" s="26" t="str">
        <f t="shared" si="13"/>
        <v>福井県大野市</v>
      </c>
      <c r="B850" s="29" t="s">
        <v>2775</v>
      </c>
      <c r="C850" s="25" t="s">
        <v>2744</v>
      </c>
      <c r="D850" s="30" t="s">
        <v>2774</v>
      </c>
      <c r="E850" s="25"/>
    </row>
    <row r="851" spans="1:5">
      <c r="A851" s="26" t="str">
        <f t="shared" si="13"/>
        <v>福井県勝山市</v>
      </c>
      <c r="B851" s="29" t="s">
        <v>2773</v>
      </c>
      <c r="C851" s="25" t="s">
        <v>2744</v>
      </c>
      <c r="D851" s="30" t="s">
        <v>2772</v>
      </c>
      <c r="E851" s="25"/>
    </row>
    <row r="852" spans="1:5">
      <c r="A852" s="26" t="str">
        <f t="shared" si="13"/>
        <v>福井県鯖江市</v>
      </c>
      <c r="B852" s="29" t="s">
        <v>2771</v>
      </c>
      <c r="C852" s="25" t="s">
        <v>2744</v>
      </c>
      <c r="D852" s="30" t="s">
        <v>2770</v>
      </c>
      <c r="E852" s="25"/>
    </row>
    <row r="853" spans="1:5">
      <c r="A853" s="26" t="str">
        <f t="shared" si="13"/>
        <v>福井県あわら市</v>
      </c>
      <c r="B853" s="29" t="s">
        <v>2769</v>
      </c>
      <c r="C853" s="25" t="s">
        <v>2744</v>
      </c>
      <c r="D853" s="30" t="s">
        <v>2768</v>
      </c>
      <c r="E853" s="25"/>
    </row>
    <row r="854" spans="1:5">
      <c r="A854" s="26" t="str">
        <f t="shared" si="13"/>
        <v>福井県越前市</v>
      </c>
      <c r="B854" s="29" t="s">
        <v>2767</v>
      </c>
      <c r="C854" s="25" t="s">
        <v>2744</v>
      </c>
      <c r="D854" s="30" t="s">
        <v>2766</v>
      </c>
      <c r="E854" s="25"/>
    </row>
    <row r="855" spans="1:5">
      <c r="A855" s="26" t="str">
        <f t="shared" si="13"/>
        <v>福井県坂井市</v>
      </c>
      <c r="B855" s="29" t="s">
        <v>2765</v>
      </c>
      <c r="C855" s="25" t="s">
        <v>2744</v>
      </c>
      <c r="D855" s="30" t="s">
        <v>2764</v>
      </c>
      <c r="E855" s="25"/>
    </row>
    <row r="856" spans="1:5">
      <c r="A856" s="26" t="str">
        <f t="shared" si="13"/>
        <v>福井県吉田郡永平寺町</v>
      </c>
      <c r="B856" s="29" t="s">
        <v>2763</v>
      </c>
      <c r="C856" s="25" t="s">
        <v>2744</v>
      </c>
      <c r="D856" s="30" t="s">
        <v>2762</v>
      </c>
      <c r="E856" s="25" t="s">
        <v>2761</v>
      </c>
    </row>
    <row r="857" spans="1:5">
      <c r="A857" s="26" t="str">
        <f t="shared" si="13"/>
        <v>福井県今立郡池田町</v>
      </c>
      <c r="B857" s="29" t="s">
        <v>2760</v>
      </c>
      <c r="C857" s="25" t="s">
        <v>2744</v>
      </c>
      <c r="D857" s="30" t="s">
        <v>2759</v>
      </c>
      <c r="E857" s="25" t="s">
        <v>2448</v>
      </c>
    </row>
    <row r="858" spans="1:5">
      <c r="A858" s="26" t="str">
        <f t="shared" si="13"/>
        <v>福井県南条郡南越前町</v>
      </c>
      <c r="B858" s="29" t="s">
        <v>2758</v>
      </c>
      <c r="C858" s="25" t="s">
        <v>2744</v>
      </c>
      <c r="D858" s="30" t="s">
        <v>2757</v>
      </c>
      <c r="E858" s="25" t="s">
        <v>2756</v>
      </c>
    </row>
    <row r="859" spans="1:5">
      <c r="A859" s="26" t="str">
        <f t="shared" si="13"/>
        <v>福井県丹生郡越前町</v>
      </c>
      <c r="B859" s="29" t="s">
        <v>2755</v>
      </c>
      <c r="C859" s="25" t="s">
        <v>2744</v>
      </c>
      <c r="D859" s="30" t="s">
        <v>2754</v>
      </c>
      <c r="E859" s="25" t="s">
        <v>2753</v>
      </c>
    </row>
    <row r="860" spans="1:5">
      <c r="A860" s="26" t="str">
        <f t="shared" si="13"/>
        <v>福井県三方郡美浜町</v>
      </c>
      <c r="B860" s="29" t="s">
        <v>2752</v>
      </c>
      <c r="C860" s="25" t="s">
        <v>2744</v>
      </c>
      <c r="D860" s="30" t="s">
        <v>2751</v>
      </c>
      <c r="E860" s="25" t="s">
        <v>1641</v>
      </c>
    </row>
    <row r="861" spans="1:5">
      <c r="A861" s="26" t="str">
        <f t="shared" si="13"/>
        <v>福井県大飯郡高浜町</v>
      </c>
      <c r="B861" s="29" t="s">
        <v>2750</v>
      </c>
      <c r="C861" s="25" t="s">
        <v>2744</v>
      </c>
      <c r="D861" s="30" t="s">
        <v>2747</v>
      </c>
      <c r="E861" s="25" t="s">
        <v>2749</v>
      </c>
    </row>
    <row r="862" spans="1:5">
      <c r="A862" s="26" t="str">
        <f t="shared" si="13"/>
        <v>福井県大飯郡おおい町</v>
      </c>
      <c r="B862" s="29" t="s">
        <v>2748</v>
      </c>
      <c r="C862" s="25" t="s">
        <v>2744</v>
      </c>
      <c r="D862" s="30" t="s">
        <v>2747</v>
      </c>
      <c r="E862" s="25" t="s">
        <v>2746</v>
      </c>
    </row>
    <row r="863" spans="1:5">
      <c r="A863" s="26" t="str">
        <f t="shared" si="13"/>
        <v>福井県三方上中郡若狭町</v>
      </c>
      <c r="B863" s="29" t="s">
        <v>2745</v>
      </c>
      <c r="C863" s="25" t="s">
        <v>2744</v>
      </c>
      <c r="D863" s="30" t="s">
        <v>2743</v>
      </c>
      <c r="E863" s="25" t="s">
        <v>2742</v>
      </c>
    </row>
    <row r="864" spans="1:5">
      <c r="A864" s="26" t="str">
        <f t="shared" si="13"/>
        <v>山梨県甲府市</v>
      </c>
      <c r="B864" s="29" t="s">
        <v>2741</v>
      </c>
      <c r="C864" s="25" t="s">
        <v>2685</v>
      </c>
      <c r="D864" s="30" t="s">
        <v>2740</v>
      </c>
      <c r="E864" s="25"/>
    </row>
    <row r="865" spans="1:5">
      <c r="A865" s="26" t="str">
        <f t="shared" si="13"/>
        <v>山梨県富士吉田市</v>
      </c>
      <c r="B865" s="29" t="s">
        <v>2739</v>
      </c>
      <c r="C865" s="25" t="s">
        <v>2685</v>
      </c>
      <c r="D865" s="30" t="s">
        <v>2738</v>
      </c>
      <c r="E865" s="25"/>
    </row>
    <row r="866" spans="1:5">
      <c r="A866" s="26" t="str">
        <f t="shared" si="13"/>
        <v>山梨県都留市</v>
      </c>
      <c r="B866" s="29" t="s">
        <v>2737</v>
      </c>
      <c r="C866" s="25" t="s">
        <v>2685</v>
      </c>
      <c r="D866" s="30" t="s">
        <v>2736</v>
      </c>
      <c r="E866" s="25"/>
    </row>
    <row r="867" spans="1:5">
      <c r="A867" s="26" t="str">
        <f t="shared" si="13"/>
        <v>山梨県山梨市</v>
      </c>
      <c r="B867" s="29" t="s">
        <v>2735</v>
      </c>
      <c r="C867" s="25" t="s">
        <v>2685</v>
      </c>
      <c r="D867" s="30" t="s">
        <v>2734</v>
      </c>
      <c r="E867" s="25"/>
    </row>
    <row r="868" spans="1:5">
      <c r="A868" s="26" t="str">
        <f t="shared" si="13"/>
        <v>山梨県大月市</v>
      </c>
      <c r="B868" s="29" t="s">
        <v>2733</v>
      </c>
      <c r="C868" s="25" t="s">
        <v>2685</v>
      </c>
      <c r="D868" s="30" t="s">
        <v>2732</v>
      </c>
      <c r="E868" s="25"/>
    </row>
    <row r="869" spans="1:5">
      <c r="A869" s="26" t="str">
        <f t="shared" si="13"/>
        <v>山梨県韮崎市</v>
      </c>
      <c r="B869" s="29" t="s">
        <v>2731</v>
      </c>
      <c r="C869" s="25" t="s">
        <v>2685</v>
      </c>
      <c r="D869" s="30" t="s">
        <v>2730</v>
      </c>
      <c r="E869" s="25"/>
    </row>
    <row r="870" spans="1:5">
      <c r="A870" s="26" t="str">
        <f t="shared" si="13"/>
        <v>山梨県南アルプス市</v>
      </c>
      <c r="B870" s="29" t="s">
        <v>2729</v>
      </c>
      <c r="C870" s="25" t="s">
        <v>2685</v>
      </c>
      <c r="D870" s="30" t="s">
        <v>2728</v>
      </c>
      <c r="E870" s="25"/>
    </row>
    <row r="871" spans="1:5">
      <c r="A871" s="26" t="str">
        <f t="shared" si="13"/>
        <v>山梨県北杜市</v>
      </c>
      <c r="B871" s="29" t="s">
        <v>2727</v>
      </c>
      <c r="C871" s="25" t="s">
        <v>2685</v>
      </c>
      <c r="D871" s="30" t="s">
        <v>2726</v>
      </c>
      <c r="E871" s="25"/>
    </row>
    <row r="872" spans="1:5">
      <c r="A872" s="26" t="str">
        <f t="shared" si="13"/>
        <v>山梨県甲斐市</v>
      </c>
      <c r="B872" s="29" t="s">
        <v>2725</v>
      </c>
      <c r="C872" s="25" t="s">
        <v>2685</v>
      </c>
      <c r="D872" s="30" t="s">
        <v>2724</v>
      </c>
      <c r="E872" s="25"/>
    </row>
    <row r="873" spans="1:5">
      <c r="A873" s="26" t="str">
        <f t="shared" si="13"/>
        <v>山梨県笛吹市</v>
      </c>
      <c r="B873" s="29" t="s">
        <v>2723</v>
      </c>
      <c r="C873" s="25" t="s">
        <v>2685</v>
      </c>
      <c r="D873" s="30" t="s">
        <v>2722</v>
      </c>
      <c r="E873" s="25"/>
    </row>
    <row r="874" spans="1:5">
      <c r="A874" s="26" t="str">
        <f t="shared" si="13"/>
        <v>山梨県上野原市</v>
      </c>
      <c r="B874" s="29" t="s">
        <v>2721</v>
      </c>
      <c r="C874" s="25" t="s">
        <v>2685</v>
      </c>
      <c r="D874" s="30" t="s">
        <v>2720</v>
      </c>
      <c r="E874" s="25"/>
    </row>
    <row r="875" spans="1:5">
      <c r="A875" s="26" t="str">
        <f t="shared" si="13"/>
        <v>山梨県甲州市</v>
      </c>
      <c r="B875" s="29" t="s">
        <v>2719</v>
      </c>
      <c r="C875" s="25" t="s">
        <v>2685</v>
      </c>
      <c r="D875" s="30" t="s">
        <v>2718</v>
      </c>
      <c r="E875" s="25"/>
    </row>
    <row r="876" spans="1:5">
      <c r="A876" s="26" t="str">
        <f t="shared" si="13"/>
        <v>山梨県中央市</v>
      </c>
      <c r="B876" s="29" t="s">
        <v>2717</v>
      </c>
      <c r="C876" s="25" t="s">
        <v>2685</v>
      </c>
      <c r="D876" s="30" t="s">
        <v>2716</v>
      </c>
      <c r="E876" s="25"/>
    </row>
    <row r="877" spans="1:5">
      <c r="A877" s="26" t="str">
        <f t="shared" si="13"/>
        <v>山梨県西八代郡市川三郷町</v>
      </c>
      <c r="B877" s="29" t="s">
        <v>2715</v>
      </c>
      <c r="C877" s="25" t="s">
        <v>2685</v>
      </c>
      <c r="D877" s="30" t="s">
        <v>2714</v>
      </c>
      <c r="E877" s="25" t="s">
        <v>2713</v>
      </c>
    </row>
    <row r="878" spans="1:5">
      <c r="A878" s="26" t="str">
        <f t="shared" si="13"/>
        <v>山梨県南巨摩郡早川町</v>
      </c>
      <c r="B878" s="29" t="s">
        <v>2712</v>
      </c>
      <c r="C878" s="25" t="s">
        <v>2685</v>
      </c>
      <c r="D878" s="30" t="s">
        <v>2706</v>
      </c>
      <c r="E878" s="25" t="s">
        <v>2711</v>
      </c>
    </row>
    <row r="879" spans="1:5">
      <c r="A879" s="26" t="str">
        <f t="shared" si="13"/>
        <v>山梨県南巨摩郡身延町</v>
      </c>
      <c r="B879" s="29" t="s">
        <v>2710</v>
      </c>
      <c r="C879" s="25" t="s">
        <v>2685</v>
      </c>
      <c r="D879" s="30" t="s">
        <v>2706</v>
      </c>
      <c r="E879" s="25" t="s">
        <v>2709</v>
      </c>
    </row>
    <row r="880" spans="1:5">
      <c r="A880" s="26" t="str">
        <f t="shared" si="13"/>
        <v>山梨県南巨摩郡南部町</v>
      </c>
      <c r="B880" s="29" t="s">
        <v>2708</v>
      </c>
      <c r="C880" s="25" t="s">
        <v>2685</v>
      </c>
      <c r="D880" s="30" t="s">
        <v>2706</v>
      </c>
      <c r="E880" s="25" t="s">
        <v>1578</v>
      </c>
    </row>
    <row r="881" spans="1:5">
      <c r="A881" s="26" t="str">
        <f t="shared" si="13"/>
        <v>山梨県南巨摩郡富士川町</v>
      </c>
      <c r="B881" s="29" t="s">
        <v>2707</v>
      </c>
      <c r="C881" s="25" t="s">
        <v>2685</v>
      </c>
      <c r="D881" s="30" t="s">
        <v>2706</v>
      </c>
      <c r="E881" s="25" t="s">
        <v>2705</v>
      </c>
    </row>
    <row r="882" spans="1:5">
      <c r="A882" s="26" t="str">
        <f t="shared" si="13"/>
        <v>山梨県中巨摩郡昭和町</v>
      </c>
      <c r="B882" s="29" t="s">
        <v>2704</v>
      </c>
      <c r="C882" s="25" t="s">
        <v>2685</v>
      </c>
      <c r="D882" s="30" t="s">
        <v>2703</v>
      </c>
      <c r="E882" s="25" t="s">
        <v>2702</v>
      </c>
    </row>
    <row r="883" spans="1:5">
      <c r="A883" s="26" t="str">
        <f t="shared" si="13"/>
        <v>山梨県南都留郡道志村</v>
      </c>
      <c r="B883" s="29" t="s">
        <v>2701</v>
      </c>
      <c r="C883" s="25" t="s">
        <v>2685</v>
      </c>
      <c r="D883" s="30" t="s">
        <v>2690</v>
      </c>
      <c r="E883" s="25" t="s">
        <v>2700</v>
      </c>
    </row>
    <row r="884" spans="1:5">
      <c r="A884" s="26" t="str">
        <f t="shared" si="13"/>
        <v>山梨県南都留郡西桂町</v>
      </c>
      <c r="B884" s="29" t="s">
        <v>2699</v>
      </c>
      <c r="C884" s="25" t="s">
        <v>2685</v>
      </c>
      <c r="D884" s="30" t="s">
        <v>2690</v>
      </c>
      <c r="E884" s="25" t="s">
        <v>2698</v>
      </c>
    </row>
    <row r="885" spans="1:5">
      <c r="A885" s="26" t="str">
        <f t="shared" si="13"/>
        <v>山梨県南都留郡忍野村</v>
      </c>
      <c r="B885" s="29" t="s">
        <v>2697</v>
      </c>
      <c r="C885" s="25" t="s">
        <v>2685</v>
      </c>
      <c r="D885" s="30" t="s">
        <v>2690</v>
      </c>
      <c r="E885" s="25" t="s">
        <v>2696</v>
      </c>
    </row>
    <row r="886" spans="1:5">
      <c r="A886" s="26" t="str">
        <f t="shared" si="13"/>
        <v>山梨県南都留郡山中湖村</v>
      </c>
      <c r="B886" s="29" t="s">
        <v>2695</v>
      </c>
      <c r="C886" s="25" t="s">
        <v>2685</v>
      </c>
      <c r="D886" s="30" t="s">
        <v>2690</v>
      </c>
      <c r="E886" s="25" t="s">
        <v>2694</v>
      </c>
    </row>
    <row r="887" spans="1:5">
      <c r="A887" s="26" t="str">
        <f t="shared" si="13"/>
        <v>山梨県南都留郡鳴沢村</v>
      </c>
      <c r="B887" s="29" t="s">
        <v>2693</v>
      </c>
      <c r="C887" s="25" t="s">
        <v>2685</v>
      </c>
      <c r="D887" s="30" t="s">
        <v>2690</v>
      </c>
      <c r="E887" s="25" t="s">
        <v>2692</v>
      </c>
    </row>
    <row r="888" spans="1:5">
      <c r="A888" s="26" t="str">
        <f t="shared" si="13"/>
        <v>山梨県南都留郡富士河口湖町</v>
      </c>
      <c r="B888" s="29" t="s">
        <v>2691</v>
      </c>
      <c r="C888" s="25" t="s">
        <v>2685</v>
      </c>
      <c r="D888" s="30" t="s">
        <v>2690</v>
      </c>
      <c r="E888" s="25" t="s">
        <v>2689</v>
      </c>
    </row>
    <row r="889" spans="1:5">
      <c r="A889" s="26" t="str">
        <f t="shared" si="13"/>
        <v>山梨県北都留郡小菅村</v>
      </c>
      <c r="B889" s="29" t="s">
        <v>2688</v>
      </c>
      <c r="C889" s="25" t="s">
        <v>2685</v>
      </c>
      <c r="D889" s="30" t="s">
        <v>2684</v>
      </c>
      <c r="E889" s="25" t="s">
        <v>2687</v>
      </c>
    </row>
    <row r="890" spans="1:5">
      <c r="A890" s="26" t="str">
        <f t="shared" si="13"/>
        <v>山梨県北都留郡丹波山村</v>
      </c>
      <c r="B890" s="29" t="s">
        <v>2686</v>
      </c>
      <c r="C890" s="25" t="s">
        <v>2685</v>
      </c>
      <c r="D890" s="30" t="s">
        <v>2684</v>
      </c>
      <c r="E890" s="25" t="s">
        <v>2683</v>
      </c>
    </row>
    <row r="891" spans="1:5">
      <c r="A891" s="26" t="str">
        <f t="shared" si="13"/>
        <v>長野県長野市</v>
      </c>
      <c r="B891" s="29" t="s">
        <v>2682</v>
      </c>
      <c r="C891" s="25" t="s">
        <v>2519</v>
      </c>
      <c r="D891" s="30" t="s">
        <v>2681</v>
      </c>
      <c r="E891" s="25"/>
    </row>
    <row r="892" spans="1:5">
      <c r="A892" s="26" t="str">
        <f t="shared" si="13"/>
        <v>長野県松本市</v>
      </c>
      <c r="B892" s="29" t="s">
        <v>2680</v>
      </c>
      <c r="C892" s="25" t="s">
        <v>2519</v>
      </c>
      <c r="D892" s="30" t="s">
        <v>2679</v>
      </c>
      <c r="E892" s="25"/>
    </row>
    <row r="893" spans="1:5">
      <c r="A893" s="26" t="str">
        <f t="shared" si="13"/>
        <v>長野県上田市</v>
      </c>
      <c r="B893" s="29" t="s">
        <v>2678</v>
      </c>
      <c r="C893" s="25" t="s">
        <v>2519</v>
      </c>
      <c r="D893" s="30" t="s">
        <v>2677</v>
      </c>
      <c r="E893" s="25"/>
    </row>
    <row r="894" spans="1:5">
      <c r="A894" s="26" t="str">
        <f t="shared" si="13"/>
        <v>長野県岡谷市</v>
      </c>
      <c r="B894" s="29" t="s">
        <v>2676</v>
      </c>
      <c r="C894" s="25" t="s">
        <v>2519</v>
      </c>
      <c r="D894" s="30" t="s">
        <v>2675</v>
      </c>
      <c r="E894" s="25"/>
    </row>
    <row r="895" spans="1:5">
      <c r="A895" s="26" t="str">
        <f t="shared" si="13"/>
        <v>長野県飯田市</v>
      </c>
      <c r="B895" s="29" t="s">
        <v>2674</v>
      </c>
      <c r="C895" s="25" t="s">
        <v>2519</v>
      </c>
      <c r="D895" s="30" t="s">
        <v>2673</v>
      </c>
      <c r="E895" s="25"/>
    </row>
    <row r="896" spans="1:5">
      <c r="A896" s="26" t="str">
        <f t="shared" si="13"/>
        <v>長野県諏訪市</v>
      </c>
      <c r="B896" s="29" t="s">
        <v>2672</v>
      </c>
      <c r="C896" s="25" t="s">
        <v>2519</v>
      </c>
      <c r="D896" s="30" t="s">
        <v>2671</v>
      </c>
      <c r="E896" s="25"/>
    </row>
    <row r="897" spans="1:5">
      <c r="A897" s="26" t="str">
        <f t="shared" si="13"/>
        <v>長野県須坂市</v>
      </c>
      <c r="B897" s="29" t="s">
        <v>2670</v>
      </c>
      <c r="C897" s="25" t="s">
        <v>2519</v>
      </c>
      <c r="D897" s="30" t="s">
        <v>2669</v>
      </c>
      <c r="E897" s="25"/>
    </row>
    <row r="898" spans="1:5">
      <c r="A898" s="26" t="str">
        <f t="shared" ref="A898:A961" si="14">C898&amp;D898&amp;E898</f>
        <v>長野県小諸市</v>
      </c>
      <c r="B898" s="29" t="s">
        <v>2668</v>
      </c>
      <c r="C898" s="25" t="s">
        <v>2519</v>
      </c>
      <c r="D898" s="30" t="s">
        <v>2667</v>
      </c>
      <c r="E898" s="25"/>
    </row>
    <row r="899" spans="1:5">
      <c r="A899" s="26" t="str">
        <f t="shared" si="14"/>
        <v>長野県伊那市</v>
      </c>
      <c r="B899" s="29" t="s">
        <v>2666</v>
      </c>
      <c r="C899" s="25" t="s">
        <v>2519</v>
      </c>
      <c r="D899" s="30" t="s">
        <v>2665</v>
      </c>
      <c r="E899" s="25"/>
    </row>
    <row r="900" spans="1:5">
      <c r="A900" s="26" t="str">
        <f t="shared" si="14"/>
        <v>長野県駒ヶ根市</v>
      </c>
      <c r="B900" s="29" t="s">
        <v>2664</v>
      </c>
      <c r="C900" s="25" t="s">
        <v>2519</v>
      </c>
      <c r="D900" s="30" t="s">
        <v>2663</v>
      </c>
      <c r="E900" s="25"/>
    </row>
    <row r="901" spans="1:5">
      <c r="A901" s="26" t="str">
        <f t="shared" si="14"/>
        <v>長野県中野市</v>
      </c>
      <c r="B901" s="29" t="s">
        <v>2662</v>
      </c>
      <c r="C901" s="25" t="s">
        <v>2519</v>
      </c>
      <c r="D901" s="30" t="s">
        <v>2661</v>
      </c>
      <c r="E901" s="25"/>
    </row>
    <row r="902" spans="1:5">
      <c r="A902" s="26" t="str">
        <f t="shared" si="14"/>
        <v>長野県大町市</v>
      </c>
      <c r="B902" s="29" t="s">
        <v>2660</v>
      </c>
      <c r="C902" s="25" t="s">
        <v>2519</v>
      </c>
      <c r="D902" s="30" t="s">
        <v>2659</v>
      </c>
      <c r="E902" s="25"/>
    </row>
    <row r="903" spans="1:5">
      <c r="A903" s="26" t="str">
        <f t="shared" si="14"/>
        <v>長野県飯山市</v>
      </c>
      <c r="B903" s="29" t="s">
        <v>2658</v>
      </c>
      <c r="C903" s="25" t="s">
        <v>2519</v>
      </c>
      <c r="D903" s="30" t="s">
        <v>2657</v>
      </c>
      <c r="E903" s="25"/>
    </row>
    <row r="904" spans="1:5">
      <c r="A904" s="26" t="str">
        <f t="shared" si="14"/>
        <v>長野県茅野市</v>
      </c>
      <c r="B904" s="29" t="s">
        <v>2656</v>
      </c>
      <c r="C904" s="25" t="s">
        <v>2519</v>
      </c>
      <c r="D904" s="30" t="s">
        <v>2655</v>
      </c>
      <c r="E904" s="25"/>
    </row>
    <row r="905" spans="1:5">
      <c r="A905" s="26" t="str">
        <f t="shared" si="14"/>
        <v>長野県塩尻市</v>
      </c>
      <c r="B905" s="29" t="s">
        <v>2654</v>
      </c>
      <c r="C905" s="25" t="s">
        <v>2519</v>
      </c>
      <c r="D905" s="30" t="s">
        <v>2653</v>
      </c>
      <c r="E905" s="25"/>
    </row>
    <row r="906" spans="1:5">
      <c r="A906" s="26" t="str">
        <f t="shared" si="14"/>
        <v>長野県佐久市</v>
      </c>
      <c r="B906" s="29" t="s">
        <v>2652</v>
      </c>
      <c r="C906" s="25" t="s">
        <v>2519</v>
      </c>
      <c r="D906" s="30" t="s">
        <v>2651</v>
      </c>
      <c r="E906" s="25"/>
    </row>
    <row r="907" spans="1:5">
      <c r="A907" s="26" t="str">
        <f t="shared" si="14"/>
        <v>長野県千曲市</v>
      </c>
      <c r="B907" s="29" t="s">
        <v>2650</v>
      </c>
      <c r="C907" s="25" t="s">
        <v>2519</v>
      </c>
      <c r="D907" s="30" t="s">
        <v>2649</v>
      </c>
      <c r="E907" s="25"/>
    </row>
    <row r="908" spans="1:5">
      <c r="A908" s="26" t="str">
        <f t="shared" si="14"/>
        <v>長野県東御市</v>
      </c>
      <c r="B908" s="29" t="s">
        <v>2648</v>
      </c>
      <c r="C908" s="25" t="s">
        <v>2519</v>
      </c>
      <c r="D908" s="30" t="s">
        <v>2647</v>
      </c>
      <c r="E908" s="25"/>
    </row>
    <row r="909" spans="1:5">
      <c r="A909" s="26" t="str">
        <f t="shared" si="14"/>
        <v>長野県安曇野市</v>
      </c>
      <c r="B909" s="29" t="s">
        <v>2646</v>
      </c>
      <c r="C909" s="25" t="s">
        <v>2519</v>
      </c>
      <c r="D909" s="30" t="s">
        <v>2645</v>
      </c>
      <c r="E909" s="25"/>
    </row>
    <row r="910" spans="1:5">
      <c r="A910" s="26" t="str">
        <f t="shared" si="14"/>
        <v>長野県南佐久郡小海町</v>
      </c>
      <c r="B910" s="29" t="s">
        <v>2644</v>
      </c>
      <c r="C910" s="25" t="s">
        <v>2519</v>
      </c>
      <c r="D910" s="30" t="s">
        <v>2634</v>
      </c>
      <c r="E910" s="25" t="s">
        <v>2643</v>
      </c>
    </row>
    <row r="911" spans="1:5">
      <c r="A911" s="26" t="str">
        <f t="shared" si="14"/>
        <v>長野県南佐久郡川上村</v>
      </c>
      <c r="B911" s="29" t="s">
        <v>2642</v>
      </c>
      <c r="C911" s="25" t="s">
        <v>2519</v>
      </c>
      <c r="D911" s="30" t="s">
        <v>2634</v>
      </c>
      <c r="E911" s="25" t="s">
        <v>1681</v>
      </c>
    </row>
    <row r="912" spans="1:5">
      <c r="A912" s="26" t="str">
        <f t="shared" si="14"/>
        <v>長野県南佐久郡南牧村</v>
      </c>
      <c r="B912" s="29" t="s">
        <v>2641</v>
      </c>
      <c r="C912" s="25" t="s">
        <v>2519</v>
      </c>
      <c r="D912" s="30" t="s">
        <v>2634</v>
      </c>
      <c r="E912" s="25" t="s">
        <v>2640</v>
      </c>
    </row>
    <row r="913" spans="1:5">
      <c r="A913" s="26" t="str">
        <f t="shared" si="14"/>
        <v>長野県南佐久郡南相木村</v>
      </c>
      <c r="B913" s="29" t="s">
        <v>2639</v>
      </c>
      <c r="C913" s="25" t="s">
        <v>2519</v>
      </c>
      <c r="D913" s="30" t="s">
        <v>2634</v>
      </c>
      <c r="E913" s="25" t="s">
        <v>2638</v>
      </c>
    </row>
    <row r="914" spans="1:5">
      <c r="A914" s="26" t="str">
        <f t="shared" si="14"/>
        <v>長野県南佐久郡北相木村</v>
      </c>
      <c r="B914" s="29" t="s">
        <v>2637</v>
      </c>
      <c r="C914" s="25" t="s">
        <v>2519</v>
      </c>
      <c r="D914" s="30" t="s">
        <v>2634</v>
      </c>
      <c r="E914" s="25" t="s">
        <v>2636</v>
      </c>
    </row>
    <row r="915" spans="1:5">
      <c r="A915" s="26" t="str">
        <f t="shared" si="14"/>
        <v>長野県南佐久郡佐久穂町</v>
      </c>
      <c r="B915" s="29" t="s">
        <v>2635</v>
      </c>
      <c r="C915" s="25" t="s">
        <v>2519</v>
      </c>
      <c r="D915" s="30" t="s">
        <v>2634</v>
      </c>
      <c r="E915" s="25" t="s">
        <v>2633</v>
      </c>
    </row>
    <row r="916" spans="1:5">
      <c r="A916" s="26" t="str">
        <f t="shared" si="14"/>
        <v>長野県北佐久郡軽井沢町</v>
      </c>
      <c r="B916" s="29" t="s">
        <v>2632</v>
      </c>
      <c r="C916" s="25" t="s">
        <v>2519</v>
      </c>
      <c r="D916" s="30" t="s">
        <v>2627</v>
      </c>
      <c r="E916" s="25" t="s">
        <v>2631</v>
      </c>
    </row>
    <row r="917" spans="1:5">
      <c r="A917" s="26" t="str">
        <f t="shared" si="14"/>
        <v>長野県北佐久郡御代田町</v>
      </c>
      <c r="B917" s="29" t="s">
        <v>2630</v>
      </c>
      <c r="C917" s="25" t="s">
        <v>2519</v>
      </c>
      <c r="D917" s="30" t="s">
        <v>2627</v>
      </c>
      <c r="E917" s="25" t="s">
        <v>2629</v>
      </c>
    </row>
    <row r="918" spans="1:5">
      <c r="A918" s="26" t="str">
        <f t="shared" si="14"/>
        <v>長野県北佐久郡立科町</v>
      </c>
      <c r="B918" s="29" t="s">
        <v>2628</v>
      </c>
      <c r="C918" s="25" t="s">
        <v>2519</v>
      </c>
      <c r="D918" s="30" t="s">
        <v>2627</v>
      </c>
      <c r="E918" s="25" t="s">
        <v>2626</v>
      </c>
    </row>
    <row r="919" spans="1:5">
      <c r="A919" s="26" t="str">
        <f t="shared" si="14"/>
        <v>長野県小県郡青木村</v>
      </c>
      <c r="B919" s="29" t="s">
        <v>2625</v>
      </c>
      <c r="C919" s="25" t="s">
        <v>2519</v>
      </c>
      <c r="D919" s="30" t="s">
        <v>2622</v>
      </c>
      <c r="E919" s="25" t="s">
        <v>2624</v>
      </c>
    </row>
    <row r="920" spans="1:5">
      <c r="A920" s="26" t="str">
        <f t="shared" si="14"/>
        <v>長野県小県郡長和町</v>
      </c>
      <c r="B920" s="29" t="s">
        <v>2623</v>
      </c>
      <c r="C920" s="25" t="s">
        <v>2519</v>
      </c>
      <c r="D920" s="30" t="s">
        <v>2622</v>
      </c>
      <c r="E920" s="25" t="s">
        <v>2621</v>
      </c>
    </row>
    <row r="921" spans="1:5">
      <c r="A921" s="26" t="str">
        <f t="shared" si="14"/>
        <v>長野県諏訪郡下諏訪町</v>
      </c>
      <c r="B921" s="29" t="s">
        <v>2620</v>
      </c>
      <c r="C921" s="25" t="s">
        <v>2519</v>
      </c>
      <c r="D921" s="30" t="s">
        <v>2615</v>
      </c>
      <c r="E921" s="25" t="s">
        <v>2619</v>
      </c>
    </row>
    <row r="922" spans="1:5">
      <c r="A922" s="26" t="str">
        <f t="shared" si="14"/>
        <v>長野県諏訪郡富士見町</v>
      </c>
      <c r="B922" s="29" t="s">
        <v>2618</v>
      </c>
      <c r="C922" s="25" t="s">
        <v>2519</v>
      </c>
      <c r="D922" s="30" t="s">
        <v>2615</v>
      </c>
      <c r="E922" s="25" t="s">
        <v>2617</v>
      </c>
    </row>
    <row r="923" spans="1:5">
      <c r="A923" s="26" t="str">
        <f t="shared" si="14"/>
        <v>長野県諏訪郡原村</v>
      </c>
      <c r="B923" s="29" t="s">
        <v>2616</v>
      </c>
      <c r="C923" s="25" t="s">
        <v>2519</v>
      </c>
      <c r="D923" s="30" t="s">
        <v>2615</v>
      </c>
      <c r="E923" s="25" t="s">
        <v>2614</v>
      </c>
    </row>
    <row r="924" spans="1:5">
      <c r="A924" s="26" t="str">
        <f t="shared" si="14"/>
        <v>長野県上伊那郡辰野町</v>
      </c>
      <c r="B924" s="29" t="s">
        <v>2613</v>
      </c>
      <c r="C924" s="25" t="s">
        <v>2519</v>
      </c>
      <c r="D924" s="30" t="s">
        <v>2602</v>
      </c>
      <c r="E924" s="25" t="s">
        <v>2612</v>
      </c>
    </row>
    <row r="925" spans="1:5">
      <c r="A925" s="26" t="str">
        <f t="shared" si="14"/>
        <v>長野県上伊那郡箕輪町</v>
      </c>
      <c r="B925" s="29" t="s">
        <v>2611</v>
      </c>
      <c r="C925" s="25" t="s">
        <v>2519</v>
      </c>
      <c r="D925" s="30" t="s">
        <v>2602</v>
      </c>
      <c r="E925" s="25" t="s">
        <v>2610</v>
      </c>
    </row>
    <row r="926" spans="1:5">
      <c r="A926" s="26" t="str">
        <f t="shared" si="14"/>
        <v>長野県上伊那郡飯島町</v>
      </c>
      <c r="B926" s="29" t="s">
        <v>2609</v>
      </c>
      <c r="C926" s="25" t="s">
        <v>2519</v>
      </c>
      <c r="D926" s="30" t="s">
        <v>2602</v>
      </c>
      <c r="E926" s="25" t="s">
        <v>2608</v>
      </c>
    </row>
    <row r="927" spans="1:5">
      <c r="A927" s="26" t="str">
        <f t="shared" si="14"/>
        <v>長野県上伊那郡南箕輪村</v>
      </c>
      <c r="B927" s="29" t="s">
        <v>2607</v>
      </c>
      <c r="C927" s="25" t="s">
        <v>2519</v>
      </c>
      <c r="D927" s="30" t="s">
        <v>2602</v>
      </c>
      <c r="E927" s="25" t="s">
        <v>2606</v>
      </c>
    </row>
    <row r="928" spans="1:5">
      <c r="A928" s="26" t="str">
        <f t="shared" si="14"/>
        <v>長野県上伊那郡中川村</v>
      </c>
      <c r="B928" s="29" t="s">
        <v>2605</v>
      </c>
      <c r="C928" s="25" t="s">
        <v>2519</v>
      </c>
      <c r="D928" s="30" t="s">
        <v>2602</v>
      </c>
      <c r="E928" s="25" t="s">
        <v>2604</v>
      </c>
    </row>
    <row r="929" spans="1:5">
      <c r="A929" s="26" t="str">
        <f t="shared" si="14"/>
        <v>長野県上伊那郡宮田村</v>
      </c>
      <c r="B929" s="29" t="s">
        <v>2603</v>
      </c>
      <c r="C929" s="25" t="s">
        <v>2519</v>
      </c>
      <c r="D929" s="30" t="s">
        <v>2602</v>
      </c>
      <c r="E929" s="25" t="s">
        <v>2601</v>
      </c>
    </row>
    <row r="930" spans="1:5">
      <c r="A930" s="26" t="str">
        <f t="shared" si="14"/>
        <v>長野県下伊那郡松川町</v>
      </c>
      <c r="B930" s="29" t="s">
        <v>2600</v>
      </c>
      <c r="C930" s="25" t="s">
        <v>2519</v>
      </c>
      <c r="D930" s="30" t="s">
        <v>2576</v>
      </c>
      <c r="E930" s="25" t="s">
        <v>2599</v>
      </c>
    </row>
    <row r="931" spans="1:5">
      <c r="A931" s="26" t="str">
        <f t="shared" si="14"/>
        <v>長野県下伊那郡高森町</v>
      </c>
      <c r="B931" s="29" t="s">
        <v>2598</v>
      </c>
      <c r="C931" s="25" t="s">
        <v>2519</v>
      </c>
      <c r="D931" s="30" t="s">
        <v>2576</v>
      </c>
      <c r="E931" s="25" t="s">
        <v>826</v>
      </c>
    </row>
    <row r="932" spans="1:5">
      <c r="A932" s="26" t="str">
        <f t="shared" si="14"/>
        <v>長野県下伊那郡阿南町</v>
      </c>
      <c r="B932" s="29" t="s">
        <v>2597</v>
      </c>
      <c r="C932" s="25" t="s">
        <v>2519</v>
      </c>
      <c r="D932" s="30" t="s">
        <v>2576</v>
      </c>
      <c r="E932" s="25" t="s">
        <v>2596</v>
      </c>
    </row>
    <row r="933" spans="1:5">
      <c r="A933" s="26" t="str">
        <f t="shared" si="14"/>
        <v>長野県下伊那郡阿智村</v>
      </c>
      <c r="B933" s="29" t="s">
        <v>2595</v>
      </c>
      <c r="C933" s="25" t="s">
        <v>2519</v>
      </c>
      <c r="D933" s="30" t="s">
        <v>2576</v>
      </c>
      <c r="E933" s="25" t="s">
        <v>2594</v>
      </c>
    </row>
    <row r="934" spans="1:5">
      <c r="A934" s="26" t="str">
        <f t="shared" si="14"/>
        <v>長野県下伊那郡平谷村</v>
      </c>
      <c r="B934" s="29" t="s">
        <v>2593</v>
      </c>
      <c r="C934" s="25" t="s">
        <v>2519</v>
      </c>
      <c r="D934" s="30" t="s">
        <v>2576</v>
      </c>
      <c r="E934" s="25" t="s">
        <v>2592</v>
      </c>
    </row>
    <row r="935" spans="1:5">
      <c r="A935" s="26" t="str">
        <f t="shared" si="14"/>
        <v>長野県下伊那郡根羽村</v>
      </c>
      <c r="B935" s="29" t="s">
        <v>2591</v>
      </c>
      <c r="C935" s="25" t="s">
        <v>2519</v>
      </c>
      <c r="D935" s="30" t="s">
        <v>2576</v>
      </c>
      <c r="E935" s="25" t="s">
        <v>2590</v>
      </c>
    </row>
    <row r="936" spans="1:5">
      <c r="A936" s="26" t="str">
        <f t="shared" si="14"/>
        <v>長野県下伊那郡下條村</v>
      </c>
      <c r="B936" s="29" t="s">
        <v>2589</v>
      </c>
      <c r="C936" s="25" t="s">
        <v>2519</v>
      </c>
      <c r="D936" s="30" t="s">
        <v>2576</v>
      </c>
      <c r="E936" s="25" t="s">
        <v>2588</v>
      </c>
    </row>
    <row r="937" spans="1:5">
      <c r="A937" s="26" t="str">
        <f t="shared" si="14"/>
        <v>長野県下伊那郡売木村</v>
      </c>
      <c r="B937" s="29" t="s">
        <v>2587</v>
      </c>
      <c r="C937" s="25" t="s">
        <v>2519</v>
      </c>
      <c r="D937" s="30" t="s">
        <v>2576</v>
      </c>
      <c r="E937" s="25" t="s">
        <v>2586</v>
      </c>
    </row>
    <row r="938" spans="1:5">
      <c r="A938" s="26" t="str">
        <f t="shared" si="14"/>
        <v>長野県下伊那郡天龍村</v>
      </c>
      <c r="B938" s="29" t="s">
        <v>2585</v>
      </c>
      <c r="C938" s="25" t="s">
        <v>2519</v>
      </c>
      <c r="D938" s="30" t="s">
        <v>2576</v>
      </c>
      <c r="E938" s="25" t="s">
        <v>2584</v>
      </c>
    </row>
    <row r="939" spans="1:5">
      <c r="A939" s="26" t="str">
        <f t="shared" si="14"/>
        <v>長野県下伊那郡泰阜村</v>
      </c>
      <c r="B939" s="29" t="s">
        <v>2583</v>
      </c>
      <c r="C939" s="25" t="s">
        <v>2519</v>
      </c>
      <c r="D939" s="30" t="s">
        <v>2576</v>
      </c>
      <c r="E939" s="25" t="s">
        <v>2582</v>
      </c>
    </row>
    <row r="940" spans="1:5">
      <c r="A940" s="26" t="str">
        <f t="shared" si="14"/>
        <v>長野県下伊那郡喬木村</v>
      </c>
      <c r="B940" s="29" t="s">
        <v>2581</v>
      </c>
      <c r="C940" s="25" t="s">
        <v>2519</v>
      </c>
      <c r="D940" s="30" t="s">
        <v>2576</v>
      </c>
      <c r="E940" s="25" t="s">
        <v>2580</v>
      </c>
    </row>
    <row r="941" spans="1:5">
      <c r="A941" s="26" t="str">
        <f t="shared" si="14"/>
        <v>長野県下伊那郡豊丘村</v>
      </c>
      <c r="B941" s="29" t="s">
        <v>2579</v>
      </c>
      <c r="C941" s="25" t="s">
        <v>2519</v>
      </c>
      <c r="D941" s="30" t="s">
        <v>2576</v>
      </c>
      <c r="E941" s="25" t="s">
        <v>2578</v>
      </c>
    </row>
    <row r="942" spans="1:5">
      <c r="A942" s="26" t="str">
        <f t="shared" si="14"/>
        <v>長野県下伊那郡大鹿村</v>
      </c>
      <c r="B942" s="29" t="s">
        <v>2577</v>
      </c>
      <c r="C942" s="25" t="s">
        <v>2519</v>
      </c>
      <c r="D942" s="30" t="s">
        <v>2576</v>
      </c>
      <c r="E942" s="25" t="s">
        <v>2575</v>
      </c>
    </row>
    <row r="943" spans="1:5">
      <c r="A943" s="26" t="str">
        <f t="shared" si="14"/>
        <v>長野県木曽郡上松町</v>
      </c>
      <c r="B943" s="29" t="s">
        <v>2574</v>
      </c>
      <c r="C943" s="25" t="s">
        <v>2519</v>
      </c>
      <c r="D943" s="30" t="s">
        <v>2563</v>
      </c>
      <c r="E943" s="25" t="s">
        <v>2573</v>
      </c>
    </row>
    <row r="944" spans="1:5">
      <c r="A944" s="26" t="str">
        <f t="shared" si="14"/>
        <v>長野県木曽郡南木曽町</v>
      </c>
      <c r="B944" s="29" t="s">
        <v>2572</v>
      </c>
      <c r="C944" s="25" t="s">
        <v>2519</v>
      </c>
      <c r="D944" s="30" t="s">
        <v>2563</v>
      </c>
      <c r="E944" s="25" t="s">
        <v>2571</v>
      </c>
    </row>
    <row r="945" spans="1:5">
      <c r="A945" s="26" t="str">
        <f t="shared" si="14"/>
        <v>長野県木曽郡木祖村</v>
      </c>
      <c r="B945" s="29" t="s">
        <v>2570</v>
      </c>
      <c r="C945" s="25" t="s">
        <v>2519</v>
      </c>
      <c r="D945" s="30" t="s">
        <v>2563</v>
      </c>
      <c r="E945" s="25" t="s">
        <v>2569</v>
      </c>
    </row>
    <row r="946" spans="1:5">
      <c r="A946" s="26" t="str">
        <f t="shared" si="14"/>
        <v>長野県木曽郡王滝村</v>
      </c>
      <c r="B946" s="29" t="s">
        <v>2568</v>
      </c>
      <c r="C946" s="25" t="s">
        <v>2519</v>
      </c>
      <c r="D946" s="30" t="s">
        <v>2563</v>
      </c>
      <c r="E946" s="25" t="s">
        <v>2567</v>
      </c>
    </row>
    <row r="947" spans="1:5">
      <c r="A947" s="26" t="str">
        <f t="shared" si="14"/>
        <v>長野県木曽郡大桑村</v>
      </c>
      <c r="B947" s="29" t="s">
        <v>2566</v>
      </c>
      <c r="C947" s="25" t="s">
        <v>2519</v>
      </c>
      <c r="D947" s="30" t="s">
        <v>2563</v>
      </c>
      <c r="E947" s="25" t="s">
        <v>2565</v>
      </c>
    </row>
    <row r="948" spans="1:5">
      <c r="A948" s="26" t="str">
        <f t="shared" si="14"/>
        <v>長野県木曽郡木曽町</v>
      </c>
      <c r="B948" s="29" t="s">
        <v>2564</v>
      </c>
      <c r="C948" s="25" t="s">
        <v>2519</v>
      </c>
      <c r="D948" s="30" t="s">
        <v>2563</v>
      </c>
      <c r="E948" s="25" t="s">
        <v>2562</v>
      </c>
    </row>
    <row r="949" spans="1:5">
      <c r="A949" s="26" t="str">
        <f t="shared" si="14"/>
        <v>長野県東筑摩郡麻績村</v>
      </c>
      <c r="B949" s="29" t="s">
        <v>2561</v>
      </c>
      <c r="C949" s="25" t="s">
        <v>2519</v>
      </c>
      <c r="D949" s="30" t="s">
        <v>2552</v>
      </c>
      <c r="E949" s="25" t="s">
        <v>2560</v>
      </c>
    </row>
    <row r="950" spans="1:5">
      <c r="A950" s="26" t="str">
        <f t="shared" si="14"/>
        <v>長野県東筑摩郡生坂村</v>
      </c>
      <c r="B950" s="29" t="s">
        <v>2559</v>
      </c>
      <c r="C950" s="25" t="s">
        <v>2519</v>
      </c>
      <c r="D950" s="30" t="s">
        <v>2552</v>
      </c>
      <c r="E950" s="25" t="s">
        <v>2558</v>
      </c>
    </row>
    <row r="951" spans="1:5">
      <c r="A951" s="26" t="str">
        <f t="shared" si="14"/>
        <v>長野県東筑摩郡山形村</v>
      </c>
      <c r="B951" s="29" t="s">
        <v>2557</v>
      </c>
      <c r="C951" s="25" t="s">
        <v>2519</v>
      </c>
      <c r="D951" s="30" t="s">
        <v>2552</v>
      </c>
      <c r="E951" s="25" t="s">
        <v>2556</v>
      </c>
    </row>
    <row r="952" spans="1:5">
      <c r="A952" s="26" t="str">
        <f t="shared" si="14"/>
        <v>長野県東筑摩郡朝日村</v>
      </c>
      <c r="B952" s="29" t="s">
        <v>2555</v>
      </c>
      <c r="C952" s="25" t="s">
        <v>2519</v>
      </c>
      <c r="D952" s="30" t="s">
        <v>2552</v>
      </c>
      <c r="E952" s="25" t="s">
        <v>2554</v>
      </c>
    </row>
    <row r="953" spans="1:5">
      <c r="A953" s="26" t="str">
        <f t="shared" si="14"/>
        <v>長野県東筑摩郡筑北村</v>
      </c>
      <c r="B953" s="29" t="s">
        <v>2553</v>
      </c>
      <c r="C953" s="25" t="s">
        <v>2519</v>
      </c>
      <c r="D953" s="30" t="s">
        <v>2552</v>
      </c>
      <c r="E953" s="25" t="s">
        <v>2551</v>
      </c>
    </row>
    <row r="954" spans="1:5">
      <c r="A954" s="26" t="str">
        <f t="shared" si="14"/>
        <v>長野県北安曇郡池田町</v>
      </c>
      <c r="B954" s="29" t="s">
        <v>2550</v>
      </c>
      <c r="C954" s="25" t="s">
        <v>2519</v>
      </c>
      <c r="D954" s="30" t="s">
        <v>2544</v>
      </c>
      <c r="E954" s="25" t="s">
        <v>2448</v>
      </c>
    </row>
    <row r="955" spans="1:5">
      <c r="A955" s="26" t="str">
        <f t="shared" si="14"/>
        <v>長野県北安曇郡松川村</v>
      </c>
      <c r="B955" s="29" t="s">
        <v>2549</v>
      </c>
      <c r="C955" s="25" t="s">
        <v>2519</v>
      </c>
      <c r="D955" s="30" t="s">
        <v>2544</v>
      </c>
      <c r="E955" s="25" t="s">
        <v>2548</v>
      </c>
    </row>
    <row r="956" spans="1:5">
      <c r="A956" s="26" t="str">
        <f t="shared" si="14"/>
        <v>長野県北安曇郡白馬村</v>
      </c>
      <c r="B956" s="29" t="s">
        <v>2547</v>
      </c>
      <c r="C956" s="25" t="s">
        <v>2519</v>
      </c>
      <c r="D956" s="30" t="s">
        <v>2544</v>
      </c>
      <c r="E956" s="25" t="s">
        <v>2546</v>
      </c>
    </row>
    <row r="957" spans="1:5">
      <c r="A957" s="26" t="str">
        <f t="shared" si="14"/>
        <v>長野県北安曇郡小谷村</v>
      </c>
      <c r="B957" s="29" t="s">
        <v>2545</v>
      </c>
      <c r="C957" s="25" t="s">
        <v>2519</v>
      </c>
      <c r="D957" s="30" t="s">
        <v>2544</v>
      </c>
      <c r="E957" s="25" t="s">
        <v>2543</v>
      </c>
    </row>
    <row r="958" spans="1:5">
      <c r="A958" s="26" t="str">
        <f t="shared" si="14"/>
        <v>長野県埴科郡坂城町</v>
      </c>
      <c r="B958" s="29" t="s">
        <v>2542</v>
      </c>
      <c r="C958" s="25" t="s">
        <v>2519</v>
      </c>
      <c r="D958" s="30" t="s">
        <v>2541</v>
      </c>
      <c r="E958" s="25" t="s">
        <v>2540</v>
      </c>
    </row>
    <row r="959" spans="1:5">
      <c r="A959" s="26" t="str">
        <f t="shared" si="14"/>
        <v>長野県上高井郡小布施町</v>
      </c>
      <c r="B959" s="29" t="s">
        <v>2539</v>
      </c>
      <c r="C959" s="25" t="s">
        <v>2519</v>
      </c>
      <c r="D959" s="30" t="s">
        <v>2536</v>
      </c>
      <c r="E959" s="25" t="s">
        <v>2538</v>
      </c>
    </row>
    <row r="960" spans="1:5">
      <c r="A960" s="26" t="str">
        <f t="shared" si="14"/>
        <v>長野県上高井郡高山村</v>
      </c>
      <c r="B960" s="29" t="s">
        <v>2537</v>
      </c>
      <c r="C960" s="25" t="s">
        <v>2519</v>
      </c>
      <c r="D960" s="30" t="s">
        <v>2536</v>
      </c>
      <c r="E960" s="25" t="s">
        <v>2535</v>
      </c>
    </row>
    <row r="961" spans="1:5">
      <c r="A961" s="26" t="str">
        <f t="shared" si="14"/>
        <v>長野県下高井郡山ノ内町</v>
      </c>
      <c r="B961" s="29" t="s">
        <v>2534</v>
      </c>
      <c r="C961" s="25" t="s">
        <v>2519</v>
      </c>
      <c r="D961" s="30" t="s">
        <v>2529</v>
      </c>
      <c r="E961" s="25" t="s">
        <v>2533</v>
      </c>
    </row>
    <row r="962" spans="1:5">
      <c r="A962" s="26" t="str">
        <f t="shared" ref="A962:A1025" si="15">C962&amp;D962&amp;E962</f>
        <v>長野県下高井郡木島平村</v>
      </c>
      <c r="B962" s="29" t="s">
        <v>2532</v>
      </c>
      <c r="C962" s="25" t="s">
        <v>2519</v>
      </c>
      <c r="D962" s="30" t="s">
        <v>2529</v>
      </c>
      <c r="E962" s="25" t="s">
        <v>2531</v>
      </c>
    </row>
    <row r="963" spans="1:5">
      <c r="A963" s="26" t="str">
        <f t="shared" si="15"/>
        <v>長野県下高井郡野沢温泉村</v>
      </c>
      <c r="B963" s="29" t="s">
        <v>2530</v>
      </c>
      <c r="C963" s="25" t="s">
        <v>2519</v>
      </c>
      <c r="D963" s="30" t="s">
        <v>2529</v>
      </c>
      <c r="E963" s="25" t="s">
        <v>2528</v>
      </c>
    </row>
    <row r="964" spans="1:5">
      <c r="A964" s="26" t="str">
        <f t="shared" si="15"/>
        <v>長野県上水内郡信濃町</v>
      </c>
      <c r="B964" s="29" t="s">
        <v>2527</v>
      </c>
      <c r="C964" s="25" t="s">
        <v>2519</v>
      </c>
      <c r="D964" s="30" t="s">
        <v>2522</v>
      </c>
      <c r="E964" s="25" t="s">
        <v>2526</v>
      </c>
    </row>
    <row r="965" spans="1:5">
      <c r="A965" s="26" t="str">
        <f t="shared" si="15"/>
        <v>長野県上水内郡小川村</v>
      </c>
      <c r="B965" s="29" t="s">
        <v>2525</v>
      </c>
      <c r="C965" s="25" t="s">
        <v>2519</v>
      </c>
      <c r="D965" s="30" t="s">
        <v>2522</v>
      </c>
      <c r="E965" s="25" t="s">
        <v>2524</v>
      </c>
    </row>
    <row r="966" spans="1:5">
      <c r="A966" s="26" t="str">
        <f t="shared" si="15"/>
        <v>長野県上水内郡飯綱町</v>
      </c>
      <c r="B966" s="29" t="s">
        <v>2523</v>
      </c>
      <c r="C966" s="25" t="s">
        <v>2519</v>
      </c>
      <c r="D966" s="30" t="s">
        <v>2522</v>
      </c>
      <c r="E966" s="25" t="s">
        <v>2521</v>
      </c>
    </row>
    <row r="967" spans="1:5">
      <c r="A967" s="26" t="str">
        <f t="shared" si="15"/>
        <v>長野県下水内郡栄村</v>
      </c>
      <c r="B967" s="29" t="s">
        <v>2520</v>
      </c>
      <c r="C967" s="25" t="s">
        <v>2519</v>
      </c>
      <c r="D967" s="30" t="s">
        <v>2518</v>
      </c>
      <c r="E967" s="25" t="s">
        <v>2517</v>
      </c>
    </row>
    <row r="968" spans="1:5">
      <c r="A968" s="26" t="str">
        <f t="shared" si="15"/>
        <v>岐阜県岐阜市</v>
      </c>
      <c r="B968" s="29" t="s">
        <v>2516</v>
      </c>
      <c r="C968" s="25" t="s">
        <v>2425</v>
      </c>
      <c r="D968" s="30" t="s">
        <v>2515</v>
      </c>
      <c r="E968" s="25"/>
    </row>
    <row r="969" spans="1:5">
      <c r="A969" s="26" t="str">
        <f t="shared" si="15"/>
        <v>岐阜県大垣市</v>
      </c>
      <c r="B969" s="29" t="s">
        <v>2514</v>
      </c>
      <c r="C969" s="25" t="s">
        <v>2425</v>
      </c>
      <c r="D969" s="30" t="s">
        <v>2513</v>
      </c>
      <c r="E969" s="25"/>
    </row>
    <row r="970" spans="1:5">
      <c r="A970" s="26" t="str">
        <f t="shared" si="15"/>
        <v>岐阜県高山市</v>
      </c>
      <c r="B970" s="29" t="s">
        <v>2512</v>
      </c>
      <c r="C970" s="25" t="s">
        <v>2425</v>
      </c>
      <c r="D970" s="30" t="s">
        <v>2511</v>
      </c>
      <c r="E970" s="25"/>
    </row>
    <row r="971" spans="1:5">
      <c r="A971" s="26" t="str">
        <f t="shared" si="15"/>
        <v>岐阜県多治見市</v>
      </c>
      <c r="B971" s="29" t="s">
        <v>2510</v>
      </c>
      <c r="C971" s="25" t="s">
        <v>2425</v>
      </c>
      <c r="D971" s="30" t="s">
        <v>2509</v>
      </c>
      <c r="E971" s="25"/>
    </row>
    <row r="972" spans="1:5">
      <c r="A972" s="26" t="str">
        <f t="shared" si="15"/>
        <v>岐阜県関市</v>
      </c>
      <c r="B972" s="29" t="s">
        <v>2508</v>
      </c>
      <c r="C972" s="25" t="s">
        <v>2425</v>
      </c>
      <c r="D972" s="30" t="s">
        <v>2507</v>
      </c>
      <c r="E972" s="25"/>
    </row>
    <row r="973" spans="1:5">
      <c r="A973" s="26" t="str">
        <f t="shared" si="15"/>
        <v>岐阜県中津川市</v>
      </c>
      <c r="B973" s="29" t="s">
        <v>2506</v>
      </c>
      <c r="C973" s="25" t="s">
        <v>2425</v>
      </c>
      <c r="D973" s="30" t="s">
        <v>2505</v>
      </c>
      <c r="E973" s="25"/>
    </row>
    <row r="974" spans="1:5">
      <c r="A974" s="26" t="str">
        <f t="shared" si="15"/>
        <v>岐阜県美濃市</v>
      </c>
      <c r="B974" s="29" t="s">
        <v>2504</v>
      </c>
      <c r="C974" s="25" t="s">
        <v>2425</v>
      </c>
      <c r="D974" s="30" t="s">
        <v>2503</v>
      </c>
      <c r="E974" s="25"/>
    </row>
    <row r="975" spans="1:5">
      <c r="A975" s="26" t="str">
        <f t="shared" si="15"/>
        <v>岐阜県瑞浪市</v>
      </c>
      <c r="B975" s="29" t="s">
        <v>2502</v>
      </c>
      <c r="C975" s="25" t="s">
        <v>2425</v>
      </c>
      <c r="D975" s="30" t="s">
        <v>2501</v>
      </c>
      <c r="E975" s="25"/>
    </row>
    <row r="976" spans="1:5">
      <c r="A976" s="26" t="str">
        <f t="shared" si="15"/>
        <v>岐阜県羽島市</v>
      </c>
      <c r="B976" s="29" t="s">
        <v>2500</v>
      </c>
      <c r="C976" s="25" t="s">
        <v>2425</v>
      </c>
      <c r="D976" s="30" t="s">
        <v>2499</v>
      </c>
      <c r="E976" s="25"/>
    </row>
    <row r="977" spans="1:5">
      <c r="A977" s="26" t="str">
        <f t="shared" si="15"/>
        <v>岐阜県恵那市</v>
      </c>
      <c r="B977" s="29" t="s">
        <v>2498</v>
      </c>
      <c r="C977" s="25" t="s">
        <v>2425</v>
      </c>
      <c r="D977" s="30" t="s">
        <v>2497</v>
      </c>
      <c r="E977" s="25"/>
    </row>
    <row r="978" spans="1:5">
      <c r="A978" s="26" t="str">
        <f t="shared" si="15"/>
        <v>岐阜県美濃加茂市</v>
      </c>
      <c r="B978" s="29" t="s">
        <v>2496</v>
      </c>
      <c r="C978" s="25" t="s">
        <v>2425</v>
      </c>
      <c r="D978" s="30" t="s">
        <v>2495</v>
      </c>
      <c r="E978" s="25"/>
    </row>
    <row r="979" spans="1:5">
      <c r="A979" s="26" t="str">
        <f t="shared" si="15"/>
        <v>岐阜県土岐市</v>
      </c>
      <c r="B979" s="29" t="s">
        <v>2494</v>
      </c>
      <c r="C979" s="25" t="s">
        <v>2425</v>
      </c>
      <c r="D979" s="30" t="s">
        <v>2493</v>
      </c>
      <c r="E979" s="25"/>
    </row>
    <row r="980" spans="1:5">
      <c r="A980" s="26" t="str">
        <f t="shared" si="15"/>
        <v>岐阜県各務原市</v>
      </c>
      <c r="B980" s="29" t="s">
        <v>2492</v>
      </c>
      <c r="C980" s="25" t="s">
        <v>2425</v>
      </c>
      <c r="D980" s="30" t="s">
        <v>2491</v>
      </c>
      <c r="E980" s="25"/>
    </row>
    <row r="981" spans="1:5">
      <c r="A981" s="26" t="str">
        <f t="shared" si="15"/>
        <v>岐阜県可児市</v>
      </c>
      <c r="B981" s="29" t="s">
        <v>2490</v>
      </c>
      <c r="C981" s="25" t="s">
        <v>2425</v>
      </c>
      <c r="D981" s="30" t="s">
        <v>2489</v>
      </c>
      <c r="E981" s="25"/>
    </row>
    <row r="982" spans="1:5">
      <c r="A982" s="26" t="str">
        <f t="shared" si="15"/>
        <v>岐阜県山県市</v>
      </c>
      <c r="B982" s="29" t="s">
        <v>2488</v>
      </c>
      <c r="C982" s="25" t="s">
        <v>2425</v>
      </c>
      <c r="D982" s="30" t="s">
        <v>2487</v>
      </c>
      <c r="E982" s="25"/>
    </row>
    <row r="983" spans="1:5">
      <c r="A983" s="26" t="str">
        <f t="shared" si="15"/>
        <v>岐阜県瑞穂市</v>
      </c>
      <c r="B983" s="29" t="s">
        <v>2486</v>
      </c>
      <c r="C983" s="25" t="s">
        <v>2425</v>
      </c>
      <c r="D983" s="30" t="s">
        <v>2485</v>
      </c>
      <c r="E983" s="25"/>
    </row>
    <row r="984" spans="1:5">
      <c r="A984" s="26" t="str">
        <f t="shared" si="15"/>
        <v>岐阜県飛騨市</v>
      </c>
      <c r="B984" s="29" t="s">
        <v>2484</v>
      </c>
      <c r="C984" s="25" t="s">
        <v>2425</v>
      </c>
      <c r="D984" s="30" t="s">
        <v>2483</v>
      </c>
      <c r="E984" s="25"/>
    </row>
    <row r="985" spans="1:5">
      <c r="A985" s="26" t="str">
        <f t="shared" si="15"/>
        <v>岐阜県本巣市</v>
      </c>
      <c r="B985" s="29" t="s">
        <v>2482</v>
      </c>
      <c r="C985" s="25" t="s">
        <v>2425</v>
      </c>
      <c r="D985" s="30" t="s">
        <v>2481</v>
      </c>
      <c r="E985" s="25"/>
    </row>
    <row r="986" spans="1:5">
      <c r="A986" s="26" t="str">
        <f t="shared" si="15"/>
        <v>岐阜県郡上市</v>
      </c>
      <c r="B986" s="29" t="s">
        <v>2480</v>
      </c>
      <c r="C986" s="25" t="s">
        <v>2425</v>
      </c>
      <c r="D986" s="30" t="s">
        <v>2479</v>
      </c>
      <c r="E986" s="25"/>
    </row>
    <row r="987" spans="1:5">
      <c r="A987" s="26" t="str">
        <f t="shared" si="15"/>
        <v>岐阜県下呂市</v>
      </c>
      <c r="B987" s="29" t="s">
        <v>2478</v>
      </c>
      <c r="C987" s="25" t="s">
        <v>2425</v>
      </c>
      <c r="D987" s="30" t="s">
        <v>2477</v>
      </c>
      <c r="E987" s="25"/>
    </row>
    <row r="988" spans="1:5">
      <c r="A988" s="26" t="str">
        <f t="shared" si="15"/>
        <v>岐阜県海津市</v>
      </c>
      <c r="B988" s="29" t="s">
        <v>2476</v>
      </c>
      <c r="C988" s="25" t="s">
        <v>2425</v>
      </c>
      <c r="D988" s="30" t="s">
        <v>2475</v>
      </c>
      <c r="E988" s="25"/>
    </row>
    <row r="989" spans="1:5">
      <c r="A989" s="26" t="str">
        <f t="shared" si="15"/>
        <v>岐阜県羽島郡岐南町</v>
      </c>
      <c r="B989" s="29" t="s">
        <v>2474</v>
      </c>
      <c r="C989" s="25" t="s">
        <v>2425</v>
      </c>
      <c r="D989" s="30" t="s">
        <v>2471</v>
      </c>
      <c r="E989" s="25" t="s">
        <v>2473</v>
      </c>
    </row>
    <row r="990" spans="1:5">
      <c r="A990" s="26" t="str">
        <f t="shared" si="15"/>
        <v>岐阜県羽島郡笠松町</v>
      </c>
      <c r="B990" s="29" t="s">
        <v>2472</v>
      </c>
      <c r="C990" s="25" t="s">
        <v>2425</v>
      </c>
      <c r="D990" s="30" t="s">
        <v>2471</v>
      </c>
      <c r="E990" s="25" t="s">
        <v>2470</v>
      </c>
    </row>
    <row r="991" spans="1:5">
      <c r="A991" s="26" t="str">
        <f t="shared" si="15"/>
        <v>岐阜県養老郡養老町</v>
      </c>
      <c r="B991" s="29" t="s">
        <v>2469</v>
      </c>
      <c r="C991" s="25" t="s">
        <v>2425</v>
      </c>
      <c r="D991" s="30" t="s">
        <v>2468</v>
      </c>
      <c r="E991" s="25" t="s">
        <v>2467</v>
      </c>
    </row>
    <row r="992" spans="1:5">
      <c r="A992" s="26" t="str">
        <f t="shared" si="15"/>
        <v>岐阜県不破郡垂井町</v>
      </c>
      <c r="B992" s="29" t="s">
        <v>2466</v>
      </c>
      <c r="C992" s="25" t="s">
        <v>2425</v>
      </c>
      <c r="D992" s="30" t="s">
        <v>2463</v>
      </c>
      <c r="E992" s="25" t="s">
        <v>2465</v>
      </c>
    </row>
    <row r="993" spans="1:5">
      <c r="A993" s="26" t="str">
        <f t="shared" si="15"/>
        <v>岐阜県不破郡関ケ原町</v>
      </c>
      <c r="B993" s="29" t="s">
        <v>2464</v>
      </c>
      <c r="C993" s="25" t="s">
        <v>2425</v>
      </c>
      <c r="D993" s="30" t="s">
        <v>2463</v>
      </c>
      <c r="E993" s="25" t="s">
        <v>2462</v>
      </c>
    </row>
    <row r="994" spans="1:5">
      <c r="A994" s="26" t="str">
        <f t="shared" si="15"/>
        <v>岐阜県安八郡神戸町</v>
      </c>
      <c r="B994" s="29" t="s">
        <v>2461</v>
      </c>
      <c r="C994" s="25" t="s">
        <v>2425</v>
      </c>
      <c r="D994" s="30" t="s">
        <v>2456</v>
      </c>
      <c r="E994" s="25" t="s">
        <v>2460</v>
      </c>
    </row>
    <row r="995" spans="1:5">
      <c r="A995" s="26" t="str">
        <f t="shared" si="15"/>
        <v>岐阜県安八郡輪之内町</v>
      </c>
      <c r="B995" s="29" t="s">
        <v>2459</v>
      </c>
      <c r="C995" s="25" t="s">
        <v>2425</v>
      </c>
      <c r="D995" s="30" t="s">
        <v>2456</v>
      </c>
      <c r="E995" s="25" t="s">
        <v>2458</v>
      </c>
    </row>
    <row r="996" spans="1:5">
      <c r="A996" s="26" t="str">
        <f t="shared" si="15"/>
        <v>岐阜県安八郡安八町</v>
      </c>
      <c r="B996" s="29" t="s">
        <v>2457</v>
      </c>
      <c r="C996" s="25" t="s">
        <v>2425</v>
      </c>
      <c r="D996" s="30" t="s">
        <v>2456</v>
      </c>
      <c r="E996" s="25" t="s">
        <v>2455</v>
      </c>
    </row>
    <row r="997" spans="1:5">
      <c r="A997" s="26" t="str">
        <f t="shared" si="15"/>
        <v>岐阜県揖斐郡揖斐川町</v>
      </c>
      <c r="B997" s="29" t="s">
        <v>2454</v>
      </c>
      <c r="C997" s="25" t="s">
        <v>2425</v>
      </c>
      <c r="D997" s="30" t="s">
        <v>2449</v>
      </c>
      <c r="E997" s="25" t="s">
        <v>2453</v>
      </c>
    </row>
    <row r="998" spans="1:5">
      <c r="A998" s="26" t="str">
        <f t="shared" si="15"/>
        <v>岐阜県揖斐郡大野町</v>
      </c>
      <c r="B998" s="29" t="s">
        <v>2452</v>
      </c>
      <c r="C998" s="25" t="s">
        <v>2425</v>
      </c>
      <c r="D998" s="30" t="s">
        <v>2449</v>
      </c>
      <c r="E998" s="25" t="s">
        <v>2451</v>
      </c>
    </row>
    <row r="999" spans="1:5">
      <c r="A999" s="26" t="str">
        <f t="shared" si="15"/>
        <v>岐阜県揖斐郡池田町</v>
      </c>
      <c r="B999" s="29" t="s">
        <v>2450</v>
      </c>
      <c r="C999" s="25" t="s">
        <v>2425</v>
      </c>
      <c r="D999" s="30" t="s">
        <v>2449</v>
      </c>
      <c r="E999" s="25" t="s">
        <v>2448</v>
      </c>
    </row>
    <row r="1000" spans="1:5">
      <c r="A1000" s="26" t="str">
        <f t="shared" si="15"/>
        <v>岐阜県本巣郡北方町</v>
      </c>
      <c r="B1000" s="29" t="s">
        <v>2447</v>
      </c>
      <c r="C1000" s="25" t="s">
        <v>2425</v>
      </c>
      <c r="D1000" s="30" t="s">
        <v>2446</v>
      </c>
      <c r="E1000" s="25" t="s">
        <v>2445</v>
      </c>
    </row>
    <row r="1001" spans="1:5">
      <c r="A1001" s="26" t="str">
        <f t="shared" si="15"/>
        <v>岐阜県加茂郡坂祝町</v>
      </c>
      <c r="B1001" s="29" t="s">
        <v>2444</v>
      </c>
      <c r="C1001" s="25" t="s">
        <v>2425</v>
      </c>
      <c r="D1001" s="30" t="s">
        <v>2431</v>
      </c>
      <c r="E1001" s="25" t="s">
        <v>2443</v>
      </c>
    </row>
    <row r="1002" spans="1:5">
      <c r="A1002" s="26" t="str">
        <f t="shared" si="15"/>
        <v>岐阜県加茂郡富加町</v>
      </c>
      <c r="B1002" s="29" t="s">
        <v>2442</v>
      </c>
      <c r="C1002" s="25" t="s">
        <v>2425</v>
      </c>
      <c r="D1002" s="30" t="s">
        <v>2431</v>
      </c>
      <c r="E1002" s="25" t="s">
        <v>2441</v>
      </c>
    </row>
    <row r="1003" spans="1:5">
      <c r="A1003" s="26" t="str">
        <f t="shared" si="15"/>
        <v>岐阜県加茂郡川辺町</v>
      </c>
      <c r="B1003" s="29" t="s">
        <v>2440</v>
      </c>
      <c r="C1003" s="25" t="s">
        <v>2425</v>
      </c>
      <c r="D1003" s="30" t="s">
        <v>2431</v>
      </c>
      <c r="E1003" s="25" t="s">
        <v>2439</v>
      </c>
    </row>
    <row r="1004" spans="1:5">
      <c r="A1004" s="26" t="str">
        <f t="shared" si="15"/>
        <v>岐阜県加茂郡七宗町</v>
      </c>
      <c r="B1004" s="29" t="s">
        <v>2438</v>
      </c>
      <c r="C1004" s="25" t="s">
        <v>2425</v>
      </c>
      <c r="D1004" s="30" t="s">
        <v>2431</v>
      </c>
      <c r="E1004" s="25" t="s">
        <v>2437</v>
      </c>
    </row>
    <row r="1005" spans="1:5">
      <c r="A1005" s="26" t="str">
        <f t="shared" si="15"/>
        <v>岐阜県加茂郡八百津町</v>
      </c>
      <c r="B1005" s="29" t="s">
        <v>2436</v>
      </c>
      <c r="C1005" s="25" t="s">
        <v>2425</v>
      </c>
      <c r="D1005" s="30" t="s">
        <v>2431</v>
      </c>
      <c r="E1005" s="25" t="s">
        <v>2435</v>
      </c>
    </row>
    <row r="1006" spans="1:5">
      <c r="A1006" s="26" t="str">
        <f t="shared" si="15"/>
        <v>岐阜県加茂郡白川町</v>
      </c>
      <c r="B1006" s="29" t="s">
        <v>2434</v>
      </c>
      <c r="C1006" s="25" t="s">
        <v>2425</v>
      </c>
      <c r="D1006" s="30" t="s">
        <v>2431</v>
      </c>
      <c r="E1006" s="25" t="s">
        <v>2433</v>
      </c>
    </row>
    <row r="1007" spans="1:5">
      <c r="A1007" s="26" t="str">
        <f t="shared" si="15"/>
        <v>岐阜県加茂郡東白川村</v>
      </c>
      <c r="B1007" s="29" t="s">
        <v>2432</v>
      </c>
      <c r="C1007" s="25" t="s">
        <v>2425</v>
      </c>
      <c r="D1007" s="30" t="s">
        <v>2431</v>
      </c>
      <c r="E1007" s="25" t="s">
        <v>2430</v>
      </c>
    </row>
    <row r="1008" spans="1:5">
      <c r="A1008" s="26" t="str">
        <f t="shared" si="15"/>
        <v>岐阜県可児郡御嵩町</v>
      </c>
      <c r="B1008" s="29" t="s">
        <v>2429</v>
      </c>
      <c r="C1008" s="25" t="s">
        <v>2425</v>
      </c>
      <c r="D1008" s="30" t="s">
        <v>2428</v>
      </c>
      <c r="E1008" s="25" t="s">
        <v>2427</v>
      </c>
    </row>
    <row r="1009" spans="1:5">
      <c r="A1009" s="26" t="str">
        <f t="shared" si="15"/>
        <v>岐阜県大野郡白川村</v>
      </c>
      <c r="B1009" s="29" t="s">
        <v>2426</v>
      </c>
      <c r="C1009" s="25" t="s">
        <v>2425</v>
      </c>
      <c r="D1009" s="30" t="s">
        <v>2424</v>
      </c>
      <c r="E1009" s="25" t="s">
        <v>2423</v>
      </c>
    </row>
    <row r="1010" spans="1:5">
      <c r="A1010" s="26" t="str">
        <f t="shared" si="15"/>
        <v>静岡県静岡市葵区</v>
      </c>
      <c r="B1010" s="31" t="s">
        <v>2422</v>
      </c>
      <c r="C1010" s="32" t="s">
        <v>2336</v>
      </c>
      <c r="D1010" s="28" t="s">
        <v>2417</v>
      </c>
      <c r="E1010" s="26" t="s">
        <v>2421</v>
      </c>
    </row>
    <row r="1011" spans="1:5">
      <c r="A1011" s="26" t="str">
        <f t="shared" si="15"/>
        <v>静岡県静岡市駿河区</v>
      </c>
      <c r="B1011" s="31" t="s">
        <v>2420</v>
      </c>
      <c r="C1011" s="32" t="s">
        <v>2336</v>
      </c>
      <c r="D1011" s="28" t="s">
        <v>2417</v>
      </c>
      <c r="E1011" s="26" t="s">
        <v>2419</v>
      </c>
    </row>
    <row r="1012" spans="1:5">
      <c r="A1012" s="26" t="str">
        <f t="shared" si="15"/>
        <v>静岡県静岡市清水区</v>
      </c>
      <c r="B1012" s="31" t="s">
        <v>2418</v>
      </c>
      <c r="C1012" s="32" t="s">
        <v>2336</v>
      </c>
      <c r="D1012" s="28" t="s">
        <v>2417</v>
      </c>
      <c r="E1012" s="26" t="s">
        <v>2416</v>
      </c>
    </row>
    <row r="1013" spans="1:5">
      <c r="A1013" s="26" t="str">
        <f t="shared" si="15"/>
        <v>静岡県浜松市中区</v>
      </c>
      <c r="B1013" s="31" t="s">
        <v>2415</v>
      </c>
      <c r="C1013" s="32" t="s">
        <v>2336</v>
      </c>
      <c r="D1013" s="28" t="s">
        <v>2407</v>
      </c>
      <c r="E1013" s="26" t="s">
        <v>1454</v>
      </c>
    </row>
    <row r="1014" spans="1:5">
      <c r="A1014" s="26" t="str">
        <f t="shared" si="15"/>
        <v>静岡県浜松市東区</v>
      </c>
      <c r="B1014" s="31" t="s">
        <v>2414</v>
      </c>
      <c r="C1014" s="32" t="s">
        <v>2336</v>
      </c>
      <c r="D1014" s="28" t="s">
        <v>2407</v>
      </c>
      <c r="E1014" s="26" t="s">
        <v>881</v>
      </c>
    </row>
    <row r="1015" spans="1:5">
      <c r="A1015" s="26" t="str">
        <f t="shared" si="15"/>
        <v>静岡県浜松市西区</v>
      </c>
      <c r="B1015" s="31" t="s">
        <v>2413</v>
      </c>
      <c r="C1015" s="32" t="s">
        <v>2336</v>
      </c>
      <c r="D1015" s="28" t="s">
        <v>2407</v>
      </c>
      <c r="E1015" s="26" t="s">
        <v>880</v>
      </c>
    </row>
    <row r="1016" spans="1:5">
      <c r="A1016" s="26" t="str">
        <f t="shared" si="15"/>
        <v>静岡県浜松市南区</v>
      </c>
      <c r="B1016" s="31" t="s">
        <v>2412</v>
      </c>
      <c r="C1016" s="32" t="s">
        <v>2336</v>
      </c>
      <c r="D1016" s="28" t="s">
        <v>2407</v>
      </c>
      <c r="E1016" s="26" t="s">
        <v>879</v>
      </c>
    </row>
    <row r="1017" spans="1:5">
      <c r="A1017" s="26" t="str">
        <f t="shared" si="15"/>
        <v>静岡県浜松市北区</v>
      </c>
      <c r="B1017" s="31" t="s">
        <v>2411</v>
      </c>
      <c r="C1017" s="32" t="s">
        <v>2336</v>
      </c>
      <c r="D1017" s="28" t="s">
        <v>2407</v>
      </c>
      <c r="E1017" s="26" t="s">
        <v>877</v>
      </c>
    </row>
    <row r="1018" spans="1:5">
      <c r="A1018" s="26" t="str">
        <f t="shared" si="15"/>
        <v>静岡県浜松市浜北区</v>
      </c>
      <c r="B1018" s="31" t="s">
        <v>2410</v>
      </c>
      <c r="C1018" s="32" t="s">
        <v>2336</v>
      </c>
      <c r="D1018" s="28" t="s">
        <v>2407</v>
      </c>
      <c r="E1018" s="26" t="s">
        <v>2409</v>
      </c>
    </row>
    <row r="1019" spans="1:5">
      <c r="A1019" s="26" t="str">
        <f t="shared" si="15"/>
        <v>静岡県浜松市天竜区</v>
      </c>
      <c r="B1019" s="31" t="s">
        <v>2408</v>
      </c>
      <c r="C1019" s="32" t="s">
        <v>2336</v>
      </c>
      <c r="D1019" s="28" t="s">
        <v>2407</v>
      </c>
      <c r="E1019" s="26" t="s">
        <v>2406</v>
      </c>
    </row>
    <row r="1020" spans="1:5">
      <c r="A1020" s="26" t="str">
        <f t="shared" si="15"/>
        <v>静岡県沼津市</v>
      </c>
      <c r="B1020" s="29" t="s">
        <v>2405</v>
      </c>
      <c r="C1020" s="25" t="s">
        <v>2336</v>
      </c>
      <c r="D1020" s="30" t="s">
        <v>2404</v>
      </c>
      <c r="E1020" s="25"/>
    </row>
    <row r="1021" spans="1:5">
      <c r="A1021" s="26" t="str">
        <f t="shared" si="15"/>
        <v>静岡県熱海市</v>
      </c>
      <c r="B1021" s="29" t="s">
        <v>2403</v>
      </c>
      <c r="C1021" s="25" t="s">
        <v>2336</v>
      </c>
      <c r="D1021" s="30" t="s">
        <v>2402</v>
      </c>
      <c r="E1021" s="25"/>
    </row>
    <row r="1022" spans="1:5">
      <c r="A1022" s="26" t="str">
        <f t="shared" si="15"/>
        <v>静岡県三島市</v>
      </c>
      <c r="B1022" s="29" t="s">
        <v>2401</v>
      </c>
      <c r="C1022" s="25" t="s">
        <v>2336</v>
      </c>
      <c r="D1022" s="30" t="s">
        <v>2400</v>
      </c>
      <c r="E1022" s="25"/>
    </row>
    <row r="1023" spans="1:5">
      <c r="A1023" s="26" t="str">
        <f t="shared" si="15"/>
        <v>静岡県富士宮市</v>
      </c>
      <c r="B1023" s="29" t="s">
        <v>2399</v>
      </c>
      <c r="C1023" s="25" t="s">
        <v>2336</v>
      </c>
      <c r="D1023" s="30" t="s">
        <v>2398</v>
      </c>
      <c r="E1023" s="25"/>
    </row>
    <row r="1024" spans="1:5">
      <c r="A1024" s="26" t="str">
        <f t="shared" si="15"/>
        <v>静岡県伊東市</v>
      </c>
      <c r="B1024" s="29" t="s">
        <v>2397</v>
      </c>
      <c r="C1024" s="25" t="s">
        <v>2336</v>
      </c>
      <c r="D1024" s="30" t="s">
        <v>2396</v>
      </c>
      <c r="E1024" s="25"/>
    </row>
    <row r="1025" spans="1:5">
      <c r="A1025" s="26" t="str">
        <f t="shared" si="15"/>
        <v>静岡県島田市</v>
      </c>
      <c r="B1025" s="29" t="s">
        <v>2395</v>
      </c>
      <c r="C1025" s="25" t="s">
        <v>2336</v>
      </c>
      <c r="D1025" s="30" t="s">
        <v>2394</v>
      </c>
      <c r="E1025" s="25"/>
    </row>
    <row r="1026" spans="1:5">
      <c r="A1026" s="26" t="str">
        <f t="shared" ref="A1026:A1089" si="16">C1026&amp;D1026&amp;E1026</f>
        <v>静岡県富士市</v>
      </c>
      <c r="B1026" s="29" t="s">
        <v>2393</v>
      </c>
      <c r="C1026" s="25" t="s">
        <v>2336</v>
      </c>
      <c r="D1026" s="30" t="s">
        <v>2392</v>
      </c>
      <c r="E1026" s="25"/>
    </row>
    <row r="1027" spans="1:5">
      <c r="A1027" s="26" t="str">
        <f t="shared" si="16"/>
        <v>静岡県磐田市</v>
      </c>
      <c r="B1027" s="29" t="s">
        <v>2391</v>
      </c>
      <c r="C1027" s="25" t="s">
        <v>2336</v>
      </c>
      <c r="D1027" s="30" t="s">
        <v>2390</v>
      </c>
      <c r="E1027" s="25"/>
    </row>
    <row r="1028" spans="1:5">
      <c r="A1028" s="26" t="str">
        <f t="shared" si="16"/>
        <v>静岡県焼津市</v>
      </c>
      <c r="B1028" s="29" t="s">
        <v>2389</v>
      </c>
      <c r="C1028" s="25" t="s">
        <v>2336</v>
      </c>
      <c r="D1028" s="30" t="s">
        <v>2388</v>
      </c>
      <c r="E1028" s="25"/>
    </row>
    <row r="1029" spans="1:5">
      <c r="A1029" s="26" t="str">
        <f t="shared" si="16"/>
        <v>静岡県掛川市</v>
      </c>
      <c r="B1029" s="29" t="s">
        <v>2387</v>
      </c>
      <c r="C1029" s="25" t="s">
        <v>2336</v>
      </c>
      <c r="D1029" s="30" t="s">
        <v>2386</v>
      </c>
      <c r="E1029" s="25"/>
    </row>
    <row r="1030" spans="1:5">
      <c r="A1030" s="26" t="str">
        <f t="shared" si="16"/>
        <v>静岡県藤枝市</v>
      </c>
      <c r="B1030" s="29" t="s">
        <v>2385</v>
      </c>
      <c r="C1030" s="25" t="s">
        <v>2336</v>
      </c>
      <c r="D1030" s="30" t="s">
        <v>2384</v>
      </c>
      <c r="E1030" s="25"/>
    </row>
    <row r="1031" spans="1:5">
      <c r="A1031" s="26" t="str">
        <f t="shared" si="16"/>
        <v>静岡県御殿場市</v>
      </c>
      <c r="B1031" s="29" t="s">
        <v>2383</v>
      </c>
      <c r="C1031" s="25" t="s">
        <v>2336</v>
      </c>
      <c r="D1031" s="30" t="s">
        <v>2382</v>
      </c>
      <c r="E1031" s="25"/>
    </row>
    <row r="1032" spans="1:5">
      <c r="A1032" s="26" t="str">
        <f t="shared" si="16"/>
        <v>静岡県袋井市</v>
      </c>
      <c r="B1032" s="29" t="s">
        <v>2381</v>
      </c>
      <c r="C1032" s="25" t="s">
        <v>2336</v>
      </c>
      <c r="D1032" s="30" t="s">
        <v>2380</v>
      </c>
      <c r="E1032" s="25"/>
    </row>
    <row r="1033" spans="1:5">
      <c r="A1033" s="26" t="str">
        <f t="shared" si="16"/>
        <v>静岡県下田市</v>
      </c>
      <c r="B1033" s="29" t="s">
        <v>2379</v>
      </c>
      <c r="C1033" s="25" t="s">
        <v>2336</v>
      </c>
      <c r="D1033" s="30" t="s">
        <v>2378</v>
      </c>
      <c r="E1033" s="25"/>
    </row>
    <row r="1034" spans="1:5">
      <c r="A1034" s="26" t="str">
        <f t="shared" si="16"/>
        <v>静岡県裾野市</v>
      </c>
      <c r="B1034" s="29" t="s">
        <v>2377</v>
      </c>
      <c r="C1034" s="25" t="s">
        <v>2336</v>
      </c>
      <c r="D1034" s="30" t="s">
        <v>2376</v>
      </c>
      <c r="E1034" s="25"/>
    </row>
    <row r="1035" spans="1:5">
      <c r="A1035" s="26" t="str">
        <f t="shared" si="16"/>
        <v>静岡県湖西市</v>
      </c>
      <c r="B1035" s="29" t="s">
        <v>2375</v>
      </c>
      <c r="C1035" s="25" t="s">
        <v>2336</v>
      </c>
      <c r="D1035" s="30" t="s">
        <v>2374</v>
      </c>
      <c r="E1035" s="25"/>
    </row>
    <row r="1036" spans="1:5">
      <c r="A1036" s="26" t="str">
        <f t="shared" si="16"/>
        <v>静岡県伊豆市</v>
      </c>
      <c r="B1036" s="29" t="s">
        <v>2373</v>
      </c>
      <c r="C1036" s="25" t="s">
        <v>2336</v>
      </c>
      <c r="D1036" s="30" t="s">
        <v>2372</v>
      </c>
      <c r="E1036" s="25"/>
    </row>
    <row r="1037" spans="1:5">
      <c r="A1037" s="26" t="str">
        <f t="shared" si="16"/>
        <v>静岡県御前崎市</v>
      </c>
      <c r="B1037" s="29" t="s">
        <v>2371</v>
      </c>
      <c r="C1037" s="25" t="s">
        <v>2336</v>
      </c>
      <c r="D1037" s="30" t="s">
        <v>2370</v>
      </c>
      <c r="E1037" s="25"/>
    </row>
    <row r="1038" spans="1:5">
      <c r="A1038" s="26" t="str">
        <f t="shared" si="16"/>
        <v>静岡県菊川市</v>
      </c>
      <c r="B1038" s="29" t="s">
        <v>2369</v>
      </c>
      <c r="C1038" s="25" t="s">
        <v>2336</v>
      </c>
      <c r="D1038" s="30" t="s">
        <v>2368</v>
      </c>
      <c r="E1038" s="25"/>
    </row>
    <row r="1039" spans="1:5">
      <c r="A1039" s="26" t="str">
        <f t="shared" si="16"/>
        <v>静岡県伊豆の国市</v>
      </c>
      <c r="B1039" s="29" t="s">
        <v>2367</v>
      </c>
      <c r="C1039" s="25" t="s">
        <v>2336</v>
      </c>
      <c r="D1039" s="30" t="s">
        <v>2366</v>
      </c>
      <c r="E1039" s="25"/>
    </row>
    <row r="1040" spans="1:5">
      <c r="A1040" s="26" t="str">
        <f t="shared" si="16"/>
        <v>静岡県牧之原市</v>
      </c>
      <c r="B1040" s="29" t="s">
        <v>2365</v>
      </c>
      <c r="C1040" s="25" t="s">
        <v>2336</v>
      </c>
      <c r="D1040" s="30" t="s">
        <v>2364</v>
      </c>
      <c r="E1040" s="25"/>
    </row>
    <row r="1041" spans="1:5">
      <c r="A1041" s="26" t="str">
        <f t="shared" si="16"/>
        <v>静岡県賀茂郡東伊豆町</v>
      </c>
      <c r="B1041" s="29" t="s">
        <v>2363</v>
      </c>
      <c r="C1041" s="25" t="s">
        <v>2336</v>
      </c>
      <c r="D1041" s="30" t="s">
        <v>2354</v>
      </c>
      <c r="E1041" s="25" t="s">
        <v>2362</v>
      </c>
    </row>
    <row r="1042" spans="1:5">
      <c r="A1042" s="26" t="str">
        <f t="shared" si="16"/>
        <v>静岡県賀茂郡河津町</v>
      </c>
      <c r="B1042" s="29" t="s">
        <v>2361</v>
      </c>
      <c r="C1042" s="25" t="s">
        <v>2336</v>
      </c>
      <c r="D1042" s="30" t="s">
        <v>2354</v>
      </c>
      <c r="E1042" s="25" t="s">
        <v>2360</v>
      </c>
    </row>
    <row r="1043" spans="1:5">
      <c r="A1043" s="26" t="str">
        <f t="shared" si="16"/>
        <v>静岡県賀茂郡南伊豆町</v>
      </c>
      <c r="B1043" s="29" t="s">
        <v>2359</v>
      </c>
      <c r="C1043" s="25" t="s">
        <v>2336</v>
      </c>
      <c r="D1043" s="30" t="s">
        <v>2354</v>
      </c>
      <c r="E1043" s="25" t="s">
        <v>2358</v>
      </c>
    </row>
    <row r="1044" spans="1:5">
      <c r="A1044" s="26" t="str">
        <f t="shared" si="16"/>
        <v>静岡県賀茂郡松崎町</v>
      </c>
      <c r="B1044" s="29" t="s">
        <v>2357</v>
      </c>
      <c r="C1044" s="25" t="s">
        <v>2336</v>
      </c>
      <c r="D1044" s="30" t="s">
        <v>2354</v>
      </c>
      <c r="E1044" s="25" t="s">
        <v>2356</v>
      </c>
    </row>
    <row r="1045" spans="1:5">
      <c r="A1045" s="26" t="str">
        <f t="shared" si="16"/>
        <v>静岡県賀茂郡西伊豆町</v>
      </c>
      <c r="B1045" s="29" t="s">
        <v>2355</v>
      </c>
      <c r="C1045" s="25" t="s">
        <v>2336</v>
      </c>
      <c r="D1045" s="30" t="s">
        <v>2354</v>
      </c>
      <c r="E1045" s="25" t="s">
        <v>2353</v>
      </c>
    </row>
    <row r="1046" spans="1:5">
      <c r="A1046" s="26" t="str">
        <f t="shared" si="16"/>
        <v>静岡県田方郡函南町</v>
      </c>
      <c r="B1046" s="29" t="s">
        <v>2352</v>
      </c>
      <c r="C1046" s="25" t="s">
        <v>2336</v>
      </c>
      <c r="D1046" s="30" t="s">
        <v>2351</v>
      </c>
      <c r="E1046" s="25" t="s">
        <v>2350</v>
      </c>
    </row>
    <row r="1047" spans="1:5">
      <c r="A1047" s="26" t="str">
        <f t="shared" si="16"/>
        <v>静岡県駿東郡清水町</v>
      </c>
      <c r="B1047" s="29" t="s">
        <v>2349</v>
      </c>
      <c r="C1047" s="25" t="s">
        <v>2336</v>
      </c>
      <c r="D1047" s="30" t="s">
        <v>2344</v>
      </c>
      <c r="E1047" s="25" t="s">
        <v>2348</v>
      </c>
    </row>
    <row r="1048" spans="1:5">
      <c r="A1048" s="26" t="str">
        <f t="shared" si="16"/>
        <v>静岡県駿東郡長泉町</v>
      </c>
      <c r="B1048" s="29" t="s">
        <v>2347</v>
      </c>
      <c r="C1048" s="25" t="s">
        <v>2336</v>
      </c>
      <c r="D1048" s="30" t="s">
        <v>2344</v>
      </c>
      <c r="E1048" s="25" t="s">
        <v>2346</v>
      </c>
    </row>
    <row r="1049" spans="1:5">
      <c r="A1049" s="26" t="str">
        <f t="shared" si="16"/>
        <v>静岡県駿東郡小山町</v>
      </c>
      <c r="B1049" s="29" t="s">
        <v>2345</v>
      </c>
      <c r="C1049" s="25" t="s">
        <v>2336</v>
      </c>
      <c r="D1049" s="30" t="s">
        <v>2344</v>
      </c>
      <c r="E1049" s="25" t="s">
        <v>2343</v>
      </c>
    </row>
    <row r="1050" spans="1:5">
      <c r="A1050" s="26" t="str">
        <f t="shared" si="16"/>
        <v>静岡県榛原郡吉田町</v>
      </c>
      <c r="B1050" s="29" t="s">
        <v>2342</v>
      </c>
      <c r="C1050" s="25" t="s">
        <v>2336</v>
      </c>
      <c r="D1050" s="30" t="s">
        <v>2339</v>
      </c>
      <c r="E1050" s="25" t="s">
        <v>2341</v>
      </c>
    </row>
    <row r="1051" spans="1:5">
      <c r="A1051" s="26" t="str">
        <f t="shared" si="16"/>
        <v>静岡県榛原郡川根本町</v>
      </c>
      <c r="B1051" s="29" t="s">
        <v>2340</v>
      </c>
      <c r="C1051" s="25" t="s">
        <v>2336</v>
      </c>
      <c r="D1051" s="30" t="s">
        <v>2339</v>
      </c>
      <c r="E1051" s="25" t="s">
        <v>2338</v>
      </c>
    </row>
    <row r="1052" spans="1:5">
      <c r="A1052" s="26" t="str">
        <f t="shared" si="16"/>
        <v>静岡県周智郡森町</v>
      </c>
      <c r="B1052" s="29" t="s">
        <v>2337</v>
      </c>
      <c r="C1052" s="25" t="s">
        <v>2336</v>
      </c>
      <c r="D1052" s="30" t="s">
        <v>2335</v>
      </c>
      <c r="E1052" s="25" t="s">
        <v>2334</v>
      </c>
    </row>
    <row r="1053" spans="1:5">
      <c r="A1053" s="26" t="str">
        <f t="shared" si="16"/>
        <v>愛知県名古屋市千種区</v>
      </c>
      <c r="B1053" s="31" t="s">
        <v>2333</v>
      </c>
      <c r="C1053" s="32" t="s">
        <v>2198</v>
      </c>
      <c r="D1053" s="28" t="s">
        <v>2308</v>
      </c>
      <c r="E1053" s="26" t="s">
        <v>2332</v>
      </c>
    </row>
    <row r="1054" spans="1:5">
      <c r="A1054" s="26" t="str">
        <f t="shared" si="16"/>
        <v>愛知県名古屋市東区</v>
      </c>
      <c r="B1054" s="31" t="s">
        <v>2331</v>
      </c>
      <c r="C1054" s="32" t="s">
        <v>2198</v>
      </c>
      <c r="D1054" s="28" t="s">
        <v>2308</v>
      </c>
      <c r="E1054" s="26" t="s">
        <v>881</v>
      </c>
    </row>
    <row r="1055" spans="1:5">
      <c r="A1055" s="26" t="str">
        <f t="shared" si="16"/>
        <v>愛知県名古屋市北区</v>
      </c>
      <c r="B1055" s="31" t="s">
        <v>2330</v>
      </c>
      <c r="C1055" s="32" t="s">
        <v>2198</v>
      </c>
      <c r="D1055" s="28" t="s">
        <v>2308</v>
      </c>
      <c r="E1055" s="26" t="s">
        <v>877</v>
      </c>
    </row>
    <row r="1056" spans="1:5">
      <c r="A1056" s="26" t="str">
        <f t="shared" si="16"/>
        <v>愛知県名古屋市西区</v>
      </c>
      <c r="B1056" s="31" t="s">
        <v>2329</v>
      </c>
      <c r="C1056" s="32" t="s">
        <v>2198</v>
      </c>
      <c r="D1056" s="28" t="s">
        <v>2308</v>
      </c>
      <c r="E1056" s="26" t="s">
        <v>880</v>
      </c>
    </row>
    <row r="1057" spans="1:5">
      <c r="A1057" s="26" t="str">
        <f t="shared" si="16"/>
        <v>愛知県名古屋市中村区</v>
      </c>
      <c r="B1057" s="31" t="s">
        <v>2328</v>
      </c>
      <c r="C1057" s="32" t="s">
        <v>2198</v>
      </c>
      <c r="D1057" s="28" t="s">
        <v>2308</v>
      </c>
      <c r="E1057" s="26" t="s">
        <v>2327</v>
      </c>
    </row>
    <row r="1058" spans="1:5">
      <c r="A1058" s="26" t="str">
        <f t="shared" si="16"/>
        <v>愛知県名古屋市中区</v>
      </c>
      <c r="B1058" s="31" t="s">
        <v>2326</v>
      </c>
      <c r="C1058" s="32" t="s">
        <v>2198</v>
      </c>
      <c r="D1058" s="28" t="s">
        <v>2308</v>
      </c>
      <c r="E1058" s="26" t="s">
        <v>1454</v>
      </c>
    </row>
    <row r="1059" spans="1:5">
      <c r="A1059" s="26" t="str">
        <f t="shared" si="16"/>
        <v>愛知県名古屋市昭和区</v>
      </c>
      <c r="B1059" s="31" t="s">
        <v>2325</v>
      </c>
      <c r="C1059" s="32" t="s">
        <v>2198</v>
      </c>
      <c r="D1059" s="28" t="s">
        <v>2308</v>
      </c>
      <c r="E1059" s="26" t="s">
        <v>2324</v>
      </c>
    </row>
    <row r="1060" spans="1:5">
      <c r="A1060" s="26" t="str">
        <f t="shared" si="16"/>
        <v>愛知県名古屋市瑞穂区</v>
      </c>
      <c r="B1060" s="31" t="s">
        <v>2323</v>
      </c>
      <c r="C1060" s="32" t="s">
        <v>2198</v>
      </c>
      <c r="D1060" s="28" t="s">
        <v>2308</v>
      </c>
      <c r="E1060" s="26" t="s">
        <v>2322</v>
      </c>
    </row>
    <row r="1061" spans="1:5">
      <c r="A1061" s="26" t="str">
        <f t="shared" si="16"/>
        <v>愛知県名古屋市熱田区</v>
      </c>
      <c r="B1061" s="31" t="s">
        <v>2321</v>
      </c>
      <c r="C1061" s="32" t="s">
        <v>2198</v>
      </c>
      <c r="D1061" s="28" t="s">
        <v>2308</v>
      </c>
      <c r="E1061" s="26" t="s">
        <v>2320</v>
      </c>
    </row>
    <row r="1062" spans="1:5">
      <c r="A1062" s="26" t="str">
        <f t="shared" si="16"/>
        <v>愛知県名古屋市中川区</v>
      </c>
      <c r="B1062" s="31" t="s">
        <v>2319</v>
      </c>
      <c r="C1062" s="32" t="s">
        <v>2198</v>
      </c>
      <c r="D1062" s="28" t="s">
        <v>2308</v>
      </c>
      <c r="E1062" s="26" t="s">
        <v>2318</v>
      </c>
    </row>
    <row r="1063" spans="1:5">
      <c r="A1063" s="26" t="str">
        <f t="shared" si="16"/>
        <v>愛知県名古屋市港区</v>
      </c>
      <c r="B1063" s="31" t="s">
        <v>2317</v>
      </c>
      <c r="C1063" s="32" t="s">
        <v>2198</v>
      </c>
      <c r="D1063" s="28" t="s">
        <v>2308</v>
      </c>
      <c r="E1063" s="26" t="s">
        <v>2002</v>
      </c>
    </row>
    <row r="1064" spans="1:5">
      <c r="A1064" s="26" t="str">
        <f t="shared" si="16"/>
        <v>愛知県名古屋市南区</v>
      </c>
      <c r="B1064" s="31" t="s">
        <v>2316</v>
      </c>
      <c r="C1064" s="32" t="s">
        <v>2198</v>
      </c>
      <c r="D1064" s="28" t="s">
        <v>2308</v>
      </c>
      <c r="E1064" s="26" t="s">
        <v>879</v>
      </c>
    </row>
    <row r="1065" spans="1:5">
      <c r="A1065" s="26" t="str">
        <f t="shared" si="16"/>
        <v>愛知県名古屋市守山区</v>
      </c>
      <c r="B1065" s="31" t="s">
        <v>2315</v>
      </c>
      <c r="C1065" s="32" t="s">
        <v>2198</v>
      </c>
      <c r="D1065" s="28" t="s">
        <v>2308</v>
      </c>
      <c r="E1065" s="26" t="s">
        <v>2314</v>
      </c>
    </row>
    <row r="1066" spans="1:5">
      <c r="A1066" s="26" t="str">
        <f t="shared" si="16"/>
        <v>愛知県名古屋市緑区</v>
      </c>
      <c r="B1066" s="31" t="s">
        <v>2313</v>
      </c>
      <c r="C1066" s="32" t="s">
        <v>2198</v>
      </c>
      <c r="D1066" s="28" t="s">
        <v>2308</v>
      </c>
      <c r="E1066" s="26" t="s">
        <v>2312</v>
      </c>
    </row>
    <row r="1067" spans="1:5">
      <c r="A1067" s="26" t="str">
        <f t="shared" si="16"/>
        <v>愛知県名古屋市名東区</v>
      </c>
      <c r="B1067" s="31" t="s">
        <v>2311</v>
      </c>
      <c r="C1067" s="32" t="s">
        <v>2198</v>
      </c>
      <c r="D1067" s="28" t="s">
        <v>2308</v>
      </c>
      <c r="E1067" s="26" t="s">
        <v>2310</v>
      </c>
    </row>
    <row r="1068" spans="1:5">
      <c r="A1068" s="26" t="str">
        <f t="shared" si="16"/>
        <v>愛知県名古屋市天白区</v>
      </c>
      <c r="B1068" s="31" t="s">
        <v>2309</v>
      </c>
      <c r="C1068" s="32" t="s">
        <v>2198</v>
      </c>
      <c r="D1068" s="28" t="s">
        <v>2308</v>
      </c>
      <c r="E1068" s="26" t="s">
        <v>2307</v>
      </c>
    </row>
    <row r="1069" spans="1:5">
      <c r="A1069" s="26" t="str">
        <f t="shared" si="16"/>
        <v>愛知県豊橋市</v>
      </c>
      <c r="B1069" s="29" t="s">
        <v>2306</v>
      </c>
      <c r="C1069" s="25" t="s">
        <v>2198</v>
      </c>
      <c r="D1069" s="30" t="s">
        <v>2305</v>
      </c>
      <c r="E1069" s="25"/>
    </row>
    <row r="1070" spans="1:5">
      <c r="A1070" s="26" t="str">
        <f t="shared" si="16"/>
        <v>愛知県岡崎市</v>
      </c>
      <c r="B1070" s="29" t="s">
        <v>2304</v>
      </c>
      <c r="C1070" s="25" t="s">
        <v>2198</v>
      </c>
      <c r="D1070" s="30" t="s">
        <v>2303</v>
      </c>
      <c r="E1070" s="25"/>
    </row>
    <row r="1071" spans="1:5">
      <c r="A1071" s="26" t="str">
        <f t="shared" si="16"/>
        <v>愛知県一宮市</v>
      </c>
      <c r="B1071" s="29" t="s">
        <v>2302</v>
      </c>
      <c r="C1071" s="25" t="s">
        <v>2198</v>
      </c>
      <c r="D1071" s="30" t="s">
        <v>2301</v>
      </c>
      <c r="E1071" s="25"/>
    </row>
    <row r="1072" spans="1:5">
      <c r="A1072" s="26" t="str">
        <f t="shared" si="16"/>
        <v>愛知県瀬戸市</v>
      </c>
      <c r="B1072" s="29" t="s">
        <v>2300</v>
      </c>
      <c r="C1072" s="25" t="s">
        <v>2198</v>
      </c>
      <c r="D1072" s="30" t="s">
        <v>2299</v>
      </c>
      <c r="E1072" s="25"/>
    </row>
    <row r="1073" spans="1:5">
      <c r="A1073" s="26" t="str">
        <f t="shared" si="16"/>
        <v>愛知県半田市</v>
      </c>
      <c r="B1073" s="29" t="s">
        <v>2298</v>
      </c>
      <c r="C1073" s="25" t="s">
        <v>2198</v>
      </c>
      <c r="D1073" s="30" t="s">
        <v>2297</v>
      </c>
      <c r="E1073" s="25"/>
    </row>
    <row r="1074" spans="1:5">
      <c r="A1074" s="26" t="str">
        <f t="shared" si="16"/>
        <v>愛知県春日井市</v>
      </c>
      <c r="B1074" s="29" t="s">
        <v>2296</v>
      </c>
      <c r="C1074" s="25" t="s">
        <v>2198</v>
      </c>
      <c r="D1074" s="30" t="s">
        <v>2295</v>
      </c>
      <c r="E1074" s="25"/>
    </row>
    <row r="1075" spans="1:5">
      <c r="A1075" s="26" t="str">
        <f t="shared" si="16"/>
        <v>愛知県豊川市</v>
      </c>
      <c r="B1075" s="29" t="s">
        <v>2294</v>
      </c>
      <c r="C1075" s="25" t="s">
        <v>2198</v>
      </c>
      <c r="D1075" s="30" t="s">
        <v>2293</v>
      </c>
      <c r="E1075" s="25"/>
    </row>
    <row r="1076" spans="1:5">
      <c r="A1076" s="26" t="str">
        <f t="shared" si="16"/>
        <v>愛知県津島市</v>
      </c>
      <c r="B1076" s="29" t="s">
        <v>2292</v>
      </c>
      <c r="C1076" s="25" t="s">
        <v>2198</v>
      </c>
      <c r="D1076" s="30" t="s">
        <v>2291</v>
      </c>
      <c r="E1076" s="25"/>
    </row>
    <row r="1077" spans="1:5">
      <c r="A1077" s="26" t="str">
        <f t="shared" si="16"/>
        <v>愛知県碧南市</v>
      </c>
      <c r="B1077" s="29" t="s">
        <v>2290</v>
      </c>
      <c r="C1077" s="25" t="s">
        <v>2198</v>
      </c>
      <c r="D1077" s="30" t="s">
        <v>2289</v>
      </c>
      <c r="E1077" s="25"/>
    </row>
    <row r="1078" spans="1:5">
      <c r="A1078" s="26" t="str">
        <f t="shared" si="16"/>
        <v>愛知県刈谷市</v>
      </c>
      <c r="B1078" s="29" t="s">
        <v>2288</v>
      </c>
      <c r="C1078" s="25" t="s">
        <v>2198</v>
      </c>
      <c r="D1078" s="30" t="s">
        <v>2287</v>
      </c>
      <c r="E1078" s="25"/>
    </row>
    <row r="1079" spans="1:5">
      <c r="A1079" s="26" t="str">
        <f t="shared" si="16"/>
        <v>愛知県豊田市</v>
      </c>
      <c r="B1079" s="29" t="s">
        <v>2286</v>
      </c>
      <c r="C1079" s="25" t="s">
        <v>2198</v>
      </c>
      <c r="D1079" s="30" t="s">
        <v>2285</v>
      </c>
      <c r="E1079" s="25"/>
    </row>
    <row r="1080" spans="1:5">
      <c r="A1080" s="26" t="str">
        <f t="shared" si="16"/>
        <v>愛知県安城市</v>
      </c>
      <c r="B1080" s="29" t="s">
        <v>2284</v>
      </c>
      <c r="C1080" s="25" t="s">
        <v>2198</v>
      </c>
      <c r="D1080" s="30" t="s">
        <v>2283</v>
      </c>
      <c r="E1080" s="25"/>
    </row>
    <row r="1081" spans="1:5">
      <c r="A1081" s="26" t="str">
        <f t="shared" si="16"/>
        <v>愛知県西尾市</v>
      </c>
      <c r="B1081" s="29" t="s">
        <v>2282</v>
      </c>
      <c r="C1081" s="25" t="s">
        <v>2198</v>
      </c>
      <c r="D1081" s="30" t="s">
        <v>2281</v>
      </c>
      <c r="E1081" s="25"/>
    </row>
    <row r="1082" spans="1:5">
      <c r="A1082" s="26" t="str">
        <f t="shared" si="16"/>
        <v>愛知県蒲郡市</v>
      </c>
      <c r="B1082" s="29" t="s">
        <v>2280</v>
      </c>
      <c r="C1082" s="25" t="s">
        <v>2198</v>
      </c>
      <c r="D1082" s="30" t="s">
        <v>2279</v>
      </c>
      <c r="E1082" s="25"/>
    </row>
    <row r="1083" spans="1:5">
      <c r="A1083" s="26" t="str">
        <f t="shared" si="16"/>
        <v>愛知県犬山市</v>
      </c>
      <c r="B1083" s="29" t="s">
        <v>2278</v>
      </c>
      <c r="C1083" s="25" t="s">
        <v>2198</v>
      </c>
      <c r="D1083" s="30" t="s">
        <v>2277</v>
      </c>
      <c r="E1083" s="25"/>
    </row>
    <row r="1084" spans="1:5">
      <c r="A1084" s="26" t="str">
        <f t="shared" si="16"/>
        <v>愛知県常滑市</v>
      </c>
      <c r="B1084" s="29" t="s">
        <v>2276</v>
      </c>
      <c r="C1084" s="25" t="s">
        <v>2198</v>
      </c>
      <c r="D1084" s="30" t="s">
        <v>2275</v>
      </c>
      <c r="E1084" s="25"/>
    </row>
    <row r="1085" spans="1:5">
      <c r="A1085" s="26" t="str">
        <f t="shared" si="16"/>
        <v>愛知県江南市</v>
      </c>
      <c r="B1085" s="29" t="s">
        <v>2274</v>
      </c>
      <c r="C1085" s="25" t="s">
        <v>2198</v>
      </c>
      <c r="D1085" s="30" t="s">
        <v>2273</v>
      </c>
      <c r="E1085" s="25"/>
    </row>
    <row r="1086" spans="1:5">
      <c r="A1086" s="26" t="str">
        <f t="shared" si="16"/>
        <v>愛知県小牧市</v>
      </c>
      <c r="B1086" s="29" t="s">
        <v>2272</v>
      </c>
      <c r="C1086" s="25" t="s">
        <v>2198</v>
      </c>
      <c r="D1086" s="30" t="s">
        <v>2271</v>
      </c>
      <c r="E1086" s="25"/>
    </row>
    <row r="1087" spans="1:5">
      <c r="A1087" s="26" t="str">
        <f t="shared" si="16"/>
        <v>愛知県稲沢市</v>
      </c>
      <c r="B1087" s="29" t="s">
        <v>2270</v>
      </c>
      <c r="C1087" s="25" t="s">
        <v>2198</v>
      </c>
      <c r="D1087" s="30" t="s">
        <v>2269</v>
      </c>
      <c r="E1087" s="25"/>
    </row>
    <row r="1088" spans="1:5">
      <c r="A1088" s="26" t="str">
        <f t="shared" si="16"/>
        <v>愛知県新城市</v>
      </c>
      <c r="B1088" s="29" t="s">
        <v>2268</v>
      </c>
      <c r="C1088" s="25" t="s">
        <v>2198</v>
      </c>
      <c r="D1088" s="30" t="s">
        <v>2267</v>
      </c>
      <c r="E1088" s="25"/>
    </row>
    <row r="1089" spans="1:5">
      <c r="A1089" s="26" t="str">
        <f t="shared" si="16"/>
        <v>愛知県東海市</v>
      </c>
      <c r="B1089" s="29" t="s">
        <v>2266</v>
      </c>
      <c r="C1089" s="25" t="s">
        <v>2198</v>
      </c>
      <c r="D1089" s="30" t="s">
        <v>2265</v>
      </c>
      <c r="E1089" s="25"/>
    </row>
    <row r="1090" spans="1:5">
      <c r="A1090" s="26" t="str">
        <f t="shared" ref="A1090:A1153" si="17">C1090&amp;D1090&amp;E1090</f>
        <v>愛知県大府市</v>
      </c>
      <c r="B1090" s="29" t="s">
        <v>2264</v>
      </c>
      <c r="C1090" s="25" t="s">
        <v>2198</v>
      </c>
      <c r="D1090" s="30" t="s">
        <v>2263</v>
      </c>
      <c r="E1090" s="25"/>
    </row>
    <row r="1091" spans="1:5">
      <c r="A1091" s="26" t="str">
        <f t="shared" si="17"/>
        <v>愛知県知多市</v>
      </c>
      <c r="B1091" s="29" t="s">
        <v>2262</v>
      </c>
      <c r="C1091" s="25" t="s">
        <v>2198</v>
      </c>
      <c r="D1091" s="30" t="s">
        <v>2261</v>
      </c>
      <c r="E1091" s="25"/>
    </row>
    <row r="1092" spans="1:5">
      <c r="A1092" s="26" t="str">
        <f t="shared" si="17"/>
        <v>愛知県知立市</v>
      </c>
      <c r="B1092" s="29" t="s">
        <v>2260</v>
      </c>
      <c r="C1092" s="25" t="s">
        <v>2198</v>
      </c>
      <c r="D1092" s="30" t="s">
        <v>2259</v>
      </c>
      <c r="E1092" s="25"/>
    </row>
    <row r="1093" spans="1:5">
      <c r="A1093" s="26" t="str">
        <f t="shared" si="17"/>
        <v>愛知県尾張旭市</v>
      </c>
      <c r="B1093" s="29" t="s">
        <v>2258</v>
      </c>
      <c r="C1093" s="25" t="s">
        <v>2198</v>
      </c>
      <c r="D1093" s="30" t="s">
        <v>2257</v>
      </c>
      <c r="E1093" s="25"/>
    </row>
    <row r="1094" spans="1:5">
      <c r="A1094" s="26" t="str">
        <f t="shared" si="17"/>
        <v>愛知県高浜市</v>
      </c>
      <c r="B1094" s="29" t="s">
        <v>2256</v>
      </c>
      <c r="C1094" s="25" t="s">
        <v>2198</v>
      </c>
      <c r="D1094" s="30" t="s">
        <v>2255</v>
      </c>
      <c r="E1094" s="25"/>
    </row>
    <row r="1095" spans="1:5">
      <c r="A1095" s="26" t="str">
        <f t="shared" si="17"/>
        <v>愛知県岩倉市</v>
      </c>
      <c r="B1095" s="29" t="s">
        <v>2254</v>
      </c>
      <c r="C1095" s="25" t="s">
        <v>2198</v>
      </c>
      <c r="D1095" s="30" t="s">
        <v>2253</v>
      </c>
      <c r="E1095" s="25"/>
    </row>
    <row r="1096" spans="1:5">
      <c r="A1096" s="26" t="str">
        <f t="shared" si="17"/>
        <v>愛知県豊明市</v>
      </c>
      <c r="B1096" s="29" t="s">
        <v>2252</v>
      </c>
      <c r="C1096" s="25" t="s">
        <v>2198</v>
      </c>
      <c r="D1096" s="30" t="s">
        <v>2251</v>
      </c>
      <c r="E1096" s="25"/>
    </row>
    <row r="1097" spans="1:5">
      <c r="A1097" s="26" t="str">
        <f t="shared" si="17"/>
        <v>愛知県日進市</v>
      </c>
      <c r="B1097" s="29" t="s">
        <v>2250</v>
      </c>
      <c r="C1097" s="25" t="s">
        <v>2198</v>
      </c>
      <c r="D1097" s="30" t="s">
        <v>2249</v>
      </c>
      <c r="E1097" s="25"/>
    </row>
    <row r="1098" spans="1:5">
      <c r="A1098" s="26" t="str">
        <f t="shared" si="17"/>
        <v>愛知県田原市</v>
      </c>
      <c r="B1098" s="29" t="s">
        <v>2248</v>
      </c>
      <c r="C1098" s="25" t="s">
        <v>2198</v>
      </c>
      <c r="D1098" s="30" t="s">
        <v>2247</v>
      </c>
      <c r="E1098" s="25"/>
    </row>
    <row r="1099" spans="1:5">
      <c r="A1099" s="26" t="str">
        <f t="shared" si="17"/>
        <v>愛知県愛西市</v>
      </c>
      <c r="B1099" s="29" t="s">
        <v>2246</v>
      </c>
      <c r="C1099" s="25" t="s">
        <v>2198</v>
      </c>
      <c r="D1099" s="30" t="s">
        <v>2245</v>
      </c>
      <c r="E1099" s="25"/>
    </row>
    <row r="1100" spans="1:5">
      <c r="A1100" s="26" t="str">
        <f t="shared" si="17"/>
        <v>愛知県清須市</v>
      </c>
      <c r="B1100" s="29" t="s">
        <v>2244</v>
      </c>
      <c r="C1100" s="25" t="s">
        <v>2198</v>
      </c>
      <c r="D1100" s="30" t="s">
        <v>2243</v>
      </c>
      <c r="E1100" s="25"/>
    </row>
    <row r="1101" spans="1:5">
      <c r="A1101" s="26" t="str">
        <f t="shared" si="17"/>
        <v>愛知県北名古屋市</v>
      </c>
      <c r="B1101" s="29" t="s">
        <v>2242</v>
      </c>
      <c r="C1101" s="25" t="s">
        <v>2198</v>
      </c>
      <c r="D1101" s="30" t="s">
        <v>2241</v>
      </c>
      <c r="E1101" s="25"/>
    </row>
    <row r="1102" spans="1:5">
      <c r="A1102" s="26" t="str">
        <f t="shared" si="17"/>
        <v>愛知県弥富市</v>
      </c>
      <c r="B1102" s="29" t="s">
        <v>2240</v>
      </c>
      <c r="C1102" s="25" t="s">
        <v>2198</v>
      </c>
      <c r="D1102" s="30" t="s">
        <v>2239</v>
      </c>
      <c r="E1102" s="25"/>
    </row>
    <row r="1103" spans="1:5">
      <c r="A1103" s="26" t="str">
        <f t="shared" si="17"/>
        <v>愛知県みよし市</v>
      </c>
      <c r="B1103" s="29" t="s">
        <v>2238</v>
      </c>
      <c r="C1103" s="25" t="s">
        <v>2198</v>
      </c>
      <c r="D1103" s="30" t="s">
        <v>2237</v>
      </c>
      <c r="E1103" s="25"/>
    </row>
    <row r="1104" spans="1:5">
      <c r="A1104" s="26" t="str">
        <f t="shared" si="17"/>
        <v>愛知県あま市</v>
      </c>
      <c r="B1104" s="29" t="s">
        <v>2236</v>
      </c>
      <c r="C1104" s="25" t="s">
        <v>2198</v>
      </c>
      <c r="D1104" s="30" t="s">
        <v>2235</v>
      </c>
      <c r="E1104" s="25"/>
    </row>
    <row r="1105" spans="1:5">
      <c r="A1105" s="26" t="str">
        <f t="shared" si="17"/>
        <v>愛知県長久手市</v>
      </c>
      <c r="B1105" s="29" t="s">
        <v>2234</v>
      </c>
      <c r="C1105" s="25" t="s">
        <v>2198</v>
      </c>
      <c r="D1105" s="30" t="s">
        <v>2233</v>
      </c>
      <c r="E1105" s="25"/>
    </row>
    <row r="1106" spans="1:5">
      <c r="A1106" s="26" t="str">
        <f t="shared" si="17"/>
        <v>愛知県愛知郡東郷町</v>
      </c>
      <c r="B1106" s="29" t="s">
        <v>2232</v>
      </c>
      <c r="C1106" s="25" t="s">
        <v>2198</v>
      </c>
      <c r="D1106" s="30" t="s">
        <v>2098</v>
      </c>
      <c r="E1106" s="25" t="s">
        <v>2231</v>
      </c>
    </row>
    <row r="1107" spans="1:5">
      <c r="A1107" s="26" t="str">
        <f t="shared" si="17"/>
        <v>愛知県西春日井郡豊山町</v>
      </c>
      <c r="B1107" s="29" t="s">
        <v>2230</v>
      </c>
      <c r="C1107" s="25" t="s">
        <v>2198</v>
      </c>
      <c r="D1107" s="30" t="s">
        <v>2229</v>
      </c>
      <c r="E1107" s="25" t="s">
        <v>2228</v>
      </c>
    </row>
    <row r="1108" spans="1:5">
      <c r="A1108" s="26" t="str">
        <f t="shared" si="17"/>
        <v>愛知県丹羽郡大口町</v>
      </c>
      <c r="B1108" s="29" t="s">
        <v>2227</v>
      </c>
      <c r="C1108" s="25" t="s">
        <v>2198</v>
      </c>
      <c r="D1108" s="30" t="s">
        <v>2224</v>
      </c>
      <c r="E1108" s="25" t="s">
        <v>2226</v>
      </c>
    </row>
    <row r="1109" spans="1:5">
      <c r="A1109" s="26" t="str">
        <f t="shared" si="17"/>
        <v>愛知県丹羽郡扶桑町</v>
      </c>
      <c r="B1109" s="29" t="s">
        <v>2225</v>
      </c>
      <c r="C1109" s="25" t="s">
        <v>2198</v>
      </c>
      <c r="D1109" s="30" t="s">
        <v>2224</v>
      </c>
      <c r="E1109" s="25" t="s">
        <v>2223</v>
      </c>
    </row>
    <row r="1110" spans="1:5">
      <c r="A1110" s="26" t="str">
        <f t="shared" si="17"/>
        <v>愛知県海部郡大治町</v>
      </c>
      <c r="B1110" s="29" t="s">
        <v>2222</v>
      </c>
      <c r="C1110" s="25" t="s">
        <v>2198</v>
      </c>
      <c r="D1110" s="30" t="s">
        <v>1314</v>
      </c>
      <c r="E1110" s="25" t="s">
        <v>2221</v>
      </c>
    </row>
    <row r="1111" spans="1:5">
      <c r="A1111" s="26" t="str">
        <f t="shared" si="17"/>
        <v>愛知県海部郡蟹江町</v>
      </c>
      <c r="B1111" s="29" t="s">
        <v>2220</v>
      </c>
      <c r="C1111" s="25" t="s">
        <v>2198</v>
      </c>
      <c r="D1111" s="30" t="s">
        <v>1314</v>
      </c>
      <c r="E1111" s="25" t="s">
        <v>2219</v>
      </c>
    </row>
    <row r="1112" spans="1:5">
      <c r="A1112" s="26" t="str">
        <f t="shared" si="17"/>
        <v>愛知県海部郡飛島村</v>
      </c>
      <c r="B1112" s="29" t="s">
        <v>2218</v>
      </c>
      <c r="C1112" s="25" t="s">
        <v>2198</v>
      </c>
      <c r="D1112" s="30" t="s">
        <v>1314</v>
      </c>
      <c r="E1112" s="25" t="s">
        <v>2217</v>
      </c>
    </row>
    <row r="1113" spans="1:5">
      <c r="A1113" s="26" t="str">
        <f t="shared" si="17"/>
        <v>愛知県知多郡阿久比町</v>
      </c>
      <c r="B1113" s="29" t="s">
        <v>2216</v>
      </c>
      <c r="C1113" s="25" t="s">
        <v>2198</v>
      </c>
      <c r="D1113" s="30" t="s">
        <v>2208</v>
      </c>
      <c r="E1113" s="25" t="s">
        <v>2215</v>
      </c>
    </row>
    <row r="1114" spans="1:5">
      <c r="A1114" s="26" t="str">
        <f t="shared" si="17"/>
        <v>愛知県知多郡東浦町</v>
      </c>
      <c r="B1114" s="29" t="s">
        <v>2214</v>
      </c>
      <c r="C1114" s="25" t="s">
        <v>2198</v>
      </c>
      <c r="D1114" s="30" t="s">
        <v>2208</v>
      </c>
      <c r="E1114" s="25" t="s">
        <v>2213</v>
      </c>
    </row>
    <row r="1115" spans="1:5">
      <c r="A1115" s="26" t="str">
        <f t="shared" si="17"/>
        <v>愛知県知多郡南知多町</v>
      </c>
      <c r="B1115" s="29" t="s">
        <v>2212</v>
      </c>
      <c r="C1115" s="25" t="s">
        <v>2198</v>
      </c>
      <c r="D1115" s="30" t="s">
        <v>2208</v>
      </c>
      <c r="E1115" s="25" t="s">
        <v>2211</v>
      </c>
    </row>
    <row r="1116" spans="1:5">
      <c r="A1116" s="26" t="str">
        <f t="shared" si="17"/>
        <v>愛知県知多郡美浜町</v>
      </c>
      <c r="B1116" s="29" t="s">
        <v>2210</v>
      </c>
      <c r="C1116" s="25" t="s">
        <v>2198</v>
      </c>
      <c r="D1116" s="30" t="s">
        <v>2208</v>
      </c>
      <c r="E1116" s="25" t="s">
        <v>1641</v>
      </c>
    </row>
    <row r="1117" spans="1:5">
      <c r="A1117" s="26" t="str">
        <f t="shared" si="17"/>
        <v>愛知県知多郡武豊町</v>
      </c>
      <c r="B1117" s="29" t="s">
        <v>2209</v>
      </c>
      <c r="C1117" s="25" t="s">
        <v>2198</v>
      </c>
      <c r="D1117" s="30" t="s">
        <v>2208</v>
      </c>
      <c r="E1117" s="25" t="s">
        <v>2207</v>
      </c>
    </row>
    <row r="1118" spans="1:5">
      <c r="A1118" s="26" t="str">
        <f t="shared" si="17"/>
        <v>愛知県額田郡幸田町</v>
      </c>
      <c r="B1118" s="29" t="s">
        <v>2206</v>
      </c>
      <c r="C1118" s="25" t="s">
        <v>2198</v>
      </c>
      <c r="D1118" s="30" t="s">
        <v>2205</v>
      </c>
      <c r="E1118" s="25" t="s">
        <v>2204</v>
      </c>
    </row>
    <row r="1119" spans="1:5">
      <c r="A1119" s="26" t="str">
        <f t="shared" si="17"/>
        <v>愛知県北設楽郡設楽町</v>
      </c>
      <c r="B1119" s="29" t="s">
        <v>2203</v>
      </c>
      <c r="C1119" s="25" t="s">
        <v>2198</v>
      </c>
      <c r="D1119" s="30" t="s">
        <v>2197</v>
      </c>
      <c r="E1119" s="25" t="s">
        <v>2202</v>
      </c>
    </row>
    <row r="1120" spans="1:5">
      <c r="A1120" s="26" t="str">
        <f t="shared" si="17"/>
        <v>愛知県北設楽郡東栄町</v>
      </c>
      <c r="B1120" s="29" t="s">
        <v>2201</v>
      </c>
      <c r="C1120" s="25" t="s">
        <v>2198</v>
      </c>
      <c r="D1120" s="30" t="s">
        <v>2197</v>
      </c>
      <c r="E1120" s="25" t="s">
        <v>2200</v>
      </c>
    </row>
    <row r="1121" spans="1:5">
      <c r="A1121" s="26" t="str">
        <f t="shared" si="17"/>
        <v>愛知県北設楽郡豊根村</v>
      </c>
      <c r="B1121" s="29" t="s">
        <v>2199</v>
      </c>
      <c r="C1121" s="25" t="s">
        <v>2198</v>
      </c>
      <c r="D1121" s="30" t="s">
        <v>2197</v>
      </c>
      <c r="E1121" s="25" t="s">
        <v>2196</v>
      </c>
    </row>
    <row r="1122" spans="1:5">
      <c r="A1122" s="26" t="str">
        <f t="shared" si="17"/>
        <v>三重県津市</v>
      </c>
      <c r="B1122" s="29" t="s">
        <v>2195</v>
      </c>
      <c r="C1122" s="25" t="s">
        <v>2132</v>
      </c>
      <c r="D1122" s="30" t="s">
        <v>2194</v>
      </c>
      <c r="E1122" s="25"/>
    </row>
    <row r="1123" spans="1:5">
      <c r="A1123" s="26" t="str">
        <f t="shared" si="17"/>
        <v>三重県四日市市</v>
      </c>
      <c r="B1123" s="29" t="s">
        <v>2193</v>
      </c>
      <c r="C1123" s="25" t="s">
        <v>2132</v>
      </c>
      <c r="D1123" s="30" t="s">
        <v>2192</v>
      </c>
      <c r="E1123" s="25"/>
    </row>
    <row r="1124" spans="1:5">
      <c r="A1124" s="26" t="str">
        <f t="shared" si="17"/>
        <v>三重県伊勢市</v>
      </c>
      <c r="B1124" s="29" t="s">
        <v>2191</v>
      </c>
      <c r="C1124" s="25" t="s">
        <v>2132</v>
      </c>
      <c r="D1124" s="30" t="s">
        <v>2190</v>
      </c>
      <c r="E1124" s="25"/>
    </row>
    <row r="1125" spans="1:5">
      <c r="A1125" s="26" t="str">
        <f t="shared" si="17"/>
        <v>三重県松阪市</v>
      </c>
      <c r="B1125" s="29" t="s">
        <v>2189</v>
      </c>
      <c r="C1125" s="25" t="s">
        <v>2132</v>
      </c>
      <c r="D1125" s="30" t="s">
        <v>2188</v>
      </c>
      <c r="E1125" s="25"/>
    </row>
    <row r="1126" spans="1:5">
      <c r="A1126" s="26" t="str">
        <f t="shared" si="17"/>
        <v>三重県桑名市</v>
      </c>
      <c r="B1126" s="29" t="s">
        <v>2187</v>
      </c>
      <c r="C1126" s="25" t="s">
        <v>2132</v>
      </c>
      <c r="D1126" s="30" t="s">
        <v>2186</v>
      </c>
      <c r="E1126" s="25"/>
    </row>
    <row r="1127" spans="1:5">
      <c r="A1127" s="26" t="str">
        <f t="shared" si="17"/>
        <v>三重県鈴鹿市</v>
      </c>
      <c r="B1127" s="29" t="s">
        <v>2185</v>
      </c>
      <c r="C1127" s="25" t="s">
        <v>2132</v>
      </c>
      <c r="D1127" s="30" t="s">
        <v>2184</v>
      </c>
      <c r="E1127" s="25"/>
    </row>
    <row r="1128" spans="1:5">
      <c r="A1128" s="26" t="str">
        <f t="shared" si="17"/>
        <v>三重県名張市</v>
      </c>
      <c r="B1128" s="29" t="s">
        <v>2183</v>
      </c>
      <c r="C1128" s="25" t="s">
        <v>2132</v>
      </c>
      <c r="D1128" s="30" t="s">
        <v>2182</v>
      </c>
      <c r="E1128" s="25"/>
    </row>
    <row r="1129" spans="1:5">
      <c r="A1129" s="26" t="str">
        <f t="shared" si="17"/>
        <v>三重県尾鷲市</v>
      </c>
      <c r="B1129" s="29" t="s">
        <v>2181</v>
      </c>
      <c r="C1129" s="25" t="s">
        <v>2132</v>
      </c>
      <c r="D1129" s="30" t="s">
        <v>2180</v>
      </c>
      <c r="E1129" s="25"/>
    </row>
    <row r="1130" spans="1:5">
      <c r="A1130" s="26" t="str">
        <f t="shared" si="17"/>
        <v>三重県亀山市</v>
      </c>
      <c r="B1130" s="29" t="s">
        <v>2179</v>
      </c>
      <c r="C1130" s="25" t="s">
        <v>2132</v>
      </c>
      <c r="D1130" s="30" t="s">
        <v>2178</v>
      </c>
      <c r="E1130" s="25"/>
    </row>
    <row r="1131" spans="1:5">
      <c r="A1131" s="26" t="str">
        <f t="shared" si="17"/>
        <v>三重県鳥羽市</v>
      </c>
      <c r="B1131" s="29" t="s">
        <v>2177</v>
      </c>
      <c r="C1131" s="25" t="s">
        <v>2132</v>
      </c>
      <c r="D1131" s="30" t="s">
        <v>2176</v>
      </c>
      <c r="E1131" s="25"/>
    </row>
    <row r="1132" spans="1:5">
      <c r="A1132" s="26" t="str">
        <f t="shared" si="17"/>
        <v>三重県熊野市</v>
      </c>
      <c r="B1132" s="29" t="s">
        <v>2175</v>
      </c>
      <c r="C1132" s="25" t="s">
        <v>2132</v>
      </c>
      <c r="D1132" s="30" t="s">
        <v>2174</v>
      </c>
      <c r="E1132" s="25"/>
    </row>
    <row r="1133" spans="1:5">
      <c r="A1133" s="26" t="str">
        <f t="shared" si="17"/>
        <v>三重県いなべ市</v>
      </c>
      <c r="B1133" s="29" t="s">
        <v>2173</v>
      </c>
      <c r="C1133" s="25" t="s">
        <v>2132</v>
      </c>
      <c r="D1133" s="30" t="s">
        <v>2172</v>
      </c>
      <c r="E1133" s="25"/>
    </row>
    <row r="1134" spans="1:5">
      <c r="A1134" s="26" t="str">
        <f t="shared" si="17"/>
        <v>三重県志摩市</v>
      </c>
      <c r="B1134" s="29" t="s">
        <v>2171</v>
      </c>
      <c r="C1134" s="25" t="s">
        <v>2132</v>
      </c>
      <c r="D1134" s="30" t="s">
        <v>2170</v>
      </c>
      <c r="E1134" s="25"/>
    </row>
    <row r="1135" spans="1:5">
      <c r="A1135" s="26" t="str">
        <f t="shared" si="17"/>
        <v>三重県伊賀市</v>
      </c>
      <c r="B1135" s="29" t="s">
        <v>2169</v>
      </c>
      <c r="C1135" s="25" t="s">
        <v>2132</v>
      </c>
      <c r="D1135" s="30" t="s">
        <v>2168</v>
      </c>
      <c r="E1135" s="25"/>
    </row>
    <row r="1136" spans="1:5">
      <c r="A1136" s="26" t="str">
        <f t="shared" si="17"/>
        <v>三重県桑名郡木曽岬町</v>
      </c>
      <c r="B1136" s="29" t="s">
        <v>2167</v>
      </c>
      <c r="C1136" s="25" t="s">
        <v>2132</v>
      </c>
      <c r="D1136" s="30" t="s">
        <v>2166</v>
      </c>
      <c r="E1136" s="25" t="s">
        <v>2165</v>
      </c>
    </row>
    <row r="1137" spans="1:5">
      <c r="A1137" s="26" t="str">
        <f t="shared" si="17"/>
        <v>三重県員弁郡東員町</v>
      </c>
      <c r="B1137" s="29" t="s">
        <v>2164</v>
      </c>
      <c r="C1137" s="25" t="s">
        <v>2132</v>
      </c>
      <c r="D1137" s="30" t="s">
        <v>2163</v>
      </c>
      <c r="E1137" s="25" t="s">
        <v>2162</v>
      </c>
    </row>
    <row r="1138" spans="1:5">
      <c r="A1138" s="26" t="str">
        <f t="shared" si="17"/>
        <v>三重県三重郡菰野町</v>
      </c>
      <c r="B1138" s="29" t="s">
        <v>2161</v>
      </c>
      <c r="C1138" s="25" t="s">
        <v>2132</v>
      </c>
      <c r="D1138" s="30" t="s">
        <v>2156</v>
      </c>
      <c r="E1138" s="25" t="s">
        <v>2160</v>
      </c>
    </row>
    <row r="1139" spans="1:5">
      <c r="A1139" s="26" t="str">
        <f t="shared" si="17"/>
        <v>三重県三重郡朝日町</v>
      </c>
      <c r="B1139" s="29" t="s">
        <v>2159</v>
      </c>
      <c r="C1139" s="25" t="s">
        <v>2132</v>
      </c>
      <c r="D1139" s="30" t="s">
        <v>2156</v>
      </c>
      <c r="E1139" s="25" t="s">
        <v>2158</v>
      </c>
    </row>
    <row r="1140" spans="1:5">
      <c r="A1140" s="26" t="str">
        <f t="shared" si="17"/>
        <v>三重県三重郡川越町</v>
      </c>
      <c r="B1140" s="29" t="s">
        <v>2157</v>
      </c>
      <c r="C1140" s="25" t="s">
        <v>2132</v>
      </c>
      <c r="D1140" s="30" t="s">
        <v>2156</v>
      </c>
      <c r="E1140" s="25" t="s">
        <v>2155</v>
      </c>
    </row>
    <row r="1141" spans="1:5">
      <c r="A1141" s="26" t="str">
        <f t="shared" si="17"/>
        <v>三重県多気郡多気町</v>
      </c>
      <c r="B1141" s="29" t="s">
        <v>2154</v>
      </c>
      <c r="C1141" s="25" t="s">
        <v>2132</v>
      </c>
      <c r="D1141" s="30" t="s">
        <v>2149</v>
      </c>
      <c r="E1141" s="25" t="s">
        <v>2153</v>
      </c>
    </row>
    <row r="1142" spans="1:5">
      <c r="A1142" s="26" t="str">
        <f t="shared" si="17"/>
        <v>三重県多気郡明和町</v>
      </c>
      <c r="B1142" s="29" t="s">
        <v>2152</v>
      </c>
      <c r="C1142" s="25" t="s">
        <v>2132</v>
      </c>
      <c r="D1142" s="30" t="s">
        <v>2149</v>
      </c>
      <c r="E1142" s="25" t="s">
        <v>2151</v>
      </c>
    </row>
    <row r="1143" spans="1:5">
      <c r="A1143" s="26" t="str">
        <f t="shared" si="17"/>
        <v>三重県多気郡大台町</v>
      </c>
      <c r="B1143" s="29" t="s">
        <v>2150</v>
      </c>
      <c r="C1143" s="25" t="s">
        <v>2132</v>
      </c>
      <c r="D1143" s="30" t="s">
        <v>2149</v>
      </c>
      <c r="E1143" s="25" t="s">
        <v>2148</v>
      </c>
    </row>
    <row r="1144" spans="1:5">
      <c r="A1144" s="26" t="str">
        <f t="shared" si="17"/>
        <v>三重県度会郡玉城町</v>
      </c>
      <c r="B1144" s="29" t="s">
        <v>2147</v>
      </c>
      <c r="C1144" s="25" t="s">
        <v>2132</v>
      </c>
      <c r="D1144" s="30" t="s">
        <v>2140</v>
      </c>
      <c r="E1144" s="25" t="s">
        <v>2146</v>
      </c>
    </row>
    <row r="1145" spans="1:5">
      <c r="A1145" s="26" t="str">
        <f t="shared" si="17"/>
        <v>三重県度会郡度会町</v>
      </c>
      <c r="B1145" s="29" t="s">
        <v>2145</v>
      </c>
      <c r="C1145" s="25" t="s">
        <v>2132</v>
      </c>
      <c r="D1145" s="30" t="s">
        <v>2140</v>
      </c>
      <c r="E1145" s="25" t="s">
        <v>2144</v>
      </c>
    </row>
    <row r="1146" spans="1:5">
      <c r="A1146" s="26" t="str">
        <f t="shared" si="17"/>
        <v>三重県度会郡大紀町</v>
      </c>
      <c r="B1146" s="29" t="s">
        <v>2143</v>
      </c>
      <c r="C1146" s="25" t="s">
        <v>2132</v>
      </c>
      <c r="D1146" s="30" t="s">
        <v>2140</v>
      </c>
      <c r="E1146" s="25" t="s">
        <v>2142</v>
      </c>
    </row>
    <row r="1147" spans="1:5">
      <c r="A1147" s="26" t="str">
        <f t="shared" si="17"/>
        <v>三重県度会郡南伊勢町</v>
      </c>
      <c r="B1147" s="29" t="s">
        <v>2141</v>
      </c>
      <c r="C1147" s="25" t="s">
        <v>2132</v>
      </c>
      <c r="D1147" s="30" t="s">
        <v>2140</v>
      </c>
      <c r="E1147" s="25" t="s">
        <v>2139</v>
      </c>
    </row>
    <row r="1148" spans="1:5">
      <c r="A1148" s="26" t="str">
        <f t="shared" si="17"/>
        <v>三重県北牟婁郡紀北町</v>
      </c>
      <c r="B1148" s="29" t="s">
        <v>2138</v>
      </c>
      <c r="C1148" s="25" t="s">
        <v>2132</v>
      </c>
      <c r="D1148" s="30" t="s">
        <v>2137</v>
      </c>
      <c r="E1148" s="25" t="s">
        <v>2136</v>
      </c>
    </row>
    <row r="1149" spans="1:5">
      <c r="A1149" s="26" t="str">
        <f t="shared" si="17"/>
        <v>三重県南牟婁郡御浜町</v>
      </c>
      <c r="B1149" s="29" t="s">
        <v>2135</v>
      </c>
      <c r="C1149" s="25" t="s">
        <v>2132</v>
      </c>
      <c r="D1149" s="30" t="s">
        <v>2131</v>
      </c>
      <c r="E1149" s="25" t="s">
        <v>2134</v>
      </c>
    </row>
    <row r="1150" spans="1:5">
      <c r="A1150" s="26" t="str">
        <f t="shared" si="17"/>
        <v>三重県南牟婁郡紀宝町</v>
      </c>
      <c r="B1150" s="29" t="s">
        <v>2133</v>
      </c>
      <c r="C1150" s="25" t="s">
        <v>2132</v>
      </c>
      <c r="D1150" s="30" t="s">
        <v>2131</v>
      </c>
      <c r="E1150" s="25" t="s">
        <v>2130</v>
      </c>
    </row>
    <row r="1151" spans="1:5">
      <c r="A1151" s="26" t="str">
        <f t="shared" si="17"/>
        <v>滋賀県大津市</v>
      </c>
      <c r="B1151" s="29" t="s">
        <v>2129</v>
      </c>
      <c r="C1151" s="25" t="s">
        <v>2091</v>
      </c>
      <c r="D1151" s="30" t="s">
        <v>2128</v>
      </c>
      <c r="E1151" s="25"/>
    </row>
    <row r="1152" spans="1:5">
      <c r="A1152" s="26" t="str">
        <f t="shared" si="17"/>
        <v>滋賀県彦根市</v>
      </c>
      <c r="B1152" s="29" t="s">
        <v>2127</v>
      </c>
      <c r="C1152" s="25" t="s">
        <v>2091</v>
      </c>
      <c r="D1152" s="30" t="s">
        <v>2126</v>
      </c>
      <c r="E1152" s="25"/>
    </row>
    <row r="1153" spans="1:5">
      <c r="A1153" s="26" t="str">
        <f t="shared" si="17"/>
        <v>滋賀県長浜市</v>
      </c>
      <c r="B1153" s="29" t="s">
        <v>2125</v>
      </c>
      <c r="C1153" s="25" t="s">
        <v>2091</v>
      </c>
      <c r="D1153" s="30" t="s">
        <v>2124</v>
      </c>
      <c r="E1153" s="25"/>
    </row>
    <row r="1154" spans="1:5">
      <c r="A1154" s="26" t="str">
        <f t="shared" ref="A1154:A1217" si="18">C1154&amp;D1154&amp;E1154</f>
        <v>滋賀県近江八幡市</v>
      </c>
      <c r="B1154" s="29" t="s">
        <v>2123</v>
      </c>
      <c r="C1154" s="25" t="s">
        <v>2091</v>
      </c>
      <c r="D1154" s="30" t="s">
        <v>2122</v>
      </c>
      <c r="E1154" s="25"/>
    </row>
    <row r="1155" spans="1:5">
      <c r="A1155" s="26" t="str">
        <f t="shared" si="18"/>
        <v>滋賀県草津市</v>
      </c>
      <c r="B1155" s="29" t="s">
        <v>2121</v>
      </c>
      <c r="C1155" s="25" t="s">
        <v>2091</v>
      </c>
      <c r="D1155" s="30" t="s">
        <v>2120</v>
      </c>
      <c r="E1155" s="25"/>
    </row>
    <row r="1156" spans="1:5">
      <c r="A1156" s="26" t="str">
        <f t="shared" si="18"/>
        <v>滋賀県守山市</v>
      </c>
      <c r="B1156" s="29" t="s">
        <v>2119</v>
      </c>
      <c r="C1156" s="25" t="s">
        <v>2091</v>
      </c>
      <c r="D1156" s="30" t="s">
        <v>2118</v>
      </c>
      <c r="E1156" s="25"/>
    </row>
    <row r="1157" spans="1:5">
      <c r="A1157" s="26" t="str">
        <f t="shared" si="18"/>
        <v>滋賀県栗東市</v>
      </c>
      <c r="B1157" s="29" t="s">
        <v>2117</v>
      </c>
      <c r="C1157" s="25" t="s">
        <v>2091</v>
      </c>
      <c r="D1157" s="30" t="s">
        <v>2116</v>
      </c>
      <c r="E1157" s="25"/>
    </row>
    <row r="1158" spans="1:5">
      <c r="A1158" s="26" t="str">
        <f t="shared" si="18"/>
        <v>滋賀県甲賀市</v>
      </c>
      <c r="B1158" s="29" t="s">
        <v>2115</v>
      </c>
      <c r="C1158" s="25" t="s">
        <v>2091</v>
      </c>
      <c r="D1158" s="30" t="s">
        <v>2114</v>
      </c>
      <c r="E1158" s="25"/>
    </row>
    <row r="1159" spans="1:5">
      <c r="A1159" s="26" t="str">
        <f t="shared" si="18"/>
        <v>滋賀県野洲市</v>
      </c>
      <c r="B1159" s="29" t="s">
        <v>2113</v>
      </c>
      <c r="C1159" s="25" t="s">
        <v>2091</v>
      </c>
      <c r="D1159" s="30" t="s">
        <v>2112</v>
      </c>
      <c r="E1159" s="25"/>
    </row>
    <row r="1160" spans="1:5">
      <c r="A1160" s="26" t="str">
        <f t="shared" si="18"/>
        <v>滋賀県湖南市</v>
      </c>
      <c r="B1160" s="29" t="s">
        <v>2111</v>
      </c>
      <c r="C1160" s="25" t="s">
        <v>2091</v>
      </c>
      <c r="D1160" s="30" t="s">
        <v>2110</v>
      </c>
      <c r="E1160" s="25"/>
    </row>
    <row r="1161" spans="1:5">
      <c r="A1161" s="26" t="str">
        <f t="shared" si="18"/>
        <v>滋賀県高島市</v>
      </c>
      <c r="B1161" s="29" t="s">
        <v>2109</v>
      </c>
      <c r="C1161" s="25" t="s">
        <v>2091</v>
      </c>
      <c r="D1161" s="30" t="s">
        <v>2108</v>
      </c>
      <c r="E1161" s="25"/>
    </row>
    <row r="1162" spans="1:5">
      <c r="A1162" s="26" t="str">
        <f t="shared" si="18"/>
        <v>滋賀県東近江市</v>
      </c>
      <c r="B1162" s="29" t="s">
        <v>2107</v>
      </c>
      <c r="C1162" s="25" t="s">
        <v>2091</v>
      </c>
      <c r="D1162" s="30" t="s">
        <v>2106</v>
      </c>
      <c r="E1162" s="25"/>
    </row>
    <row r="1163" spans="1:5">
      <c r="A1163" s="26" t="str">
        <f t="shared" si="18"/>
        <v>滋賀県米原市</v>
      </c>
      <c r="B1163" s="29" t="s">
        <v>2105</v>
      </c>
      <c r="C1163" s="25" t="s">
        <v>2091</v>
      </c>
      <c r="D1163" s="30" t="s">
        <v>2104</v>
      </c>
      <c r="E1163" s="25"/>
    </row>
    <row r="1164" spans="1:5">
      <c r="A1164" s="26" t="str">
        <f t="shared" si="18"/>
        <v>滋賀県蒲生郡日野町</v>
      </c>
      <c r="B1164" s="29" t="s">
        <v>2103</v>
      </c>
      <c r="C1164" s="25" t="s">
        <v>2091</v>
      </c>
      <c r="D1164" s="30" t="s">
        <v>2101</v>
      </c>
      <c r="E1164" s="25" t="s">
        <v>1571</v>
      </c>
    </row>
    <row r="1165" spans="1:5">
      <c r="A1165" s="26" t="str">
        <f t="shared" si="18"/>
        <v>滋賀県蒲生郡竜王町</v>
      </c>
      <c r="B1165" s="29" t="s">
        <v>2102</v>
      </c>
      <c r="C1165" s="25" t="s">
        <v>2091</v>
      </c>
      <c r="D1165" s="30" t="s">
        <v>2101</v>
      </c>
      <c r="E1165" s="25" t="s">
        <v>2100</v>
      </c>
    </row>
    <row r="1166" spans="1:5">
      <c r="A1166" s="26" t="str">
        <f t="shared" si="18"/>
        <v>滋賀県愛知郡愛荘町</v>
      </c>
      <c r="B1166" s="29" t="s">
        <v>2099</v>
      </c>
      <c r="C1166" s="25" t="s">
        <v>2091</v>
      </c>
      <c r="D1166" s="30" t="s">
        <v>2098</v>
      </c>
      <c r="E1166" s="25" t="s">
        <v>2097</v>
      </c>
    </row>
    <row r="1167" spans="1:5">
      <c r="A1167" s="26" t="str">
        <f t="shared" si="18"/>
        <v>滋賀県犬上郡豊郷町</v>
      </c>
      <c r="B1167" s="29" t="s">
        <v>2096</v>
      </c>
      <c r="C1167" s="25" t="s">
        <v>2091</v>
      </c>
      <c r="D1167" s="30" t="s">
        <v>2090</v>
      </c>
      <c r="E1167" s="25" t="s">
        <v>2095</v>
      </c>
    </row>
    <row r="1168" spans="1:5">
      <c r="A1168" s="26" t="str">
        <f t="shared" si="18"/>
        <v>滋賀県犬上郡甲良町</v>
      </c>
      <c r="B1168" s="29" t="s">
        <v>2094</v>
      </c>
      <c r="C1168" s="25" t="s">
        <v>2091</v>
      </c>
      <c r="D1168" s="30" t="s">
        <v>2090</v>
      </c>
      <c r="E1168" s="25" t="s">
        <v>2093</v>
      </c>
    </row>
    <row r="1169" spans="1:5">
      <c r="A1169" s="26" t="str">
        <f t="shared" si="18"/>
        <v>滋賀県犬上郡多賀町</v>
      </c>
      <c r="B1169" s="29" t="s">
        <v>2092</v>
      </c>
      <c r="C1169" s="25" t="s">
        <v>2091</v>
      </c>
      <c r="D1169" s="30" t="s">
        <v>2090</v>
      </c>
      <c r="E1169" s="25" t="s">
        <v>2089</v>
      </c>
    </row>
    <row r="1170" spans="1:5">
      <c r="A1170" s="26" t="str">
        <f t="shared" si="18"/>
        <v>京都府京都市北区</v>
      </c>
      <c r="B1170" s="31" t="s">
        <v>2088</v>
      </c>
      <c r="C1170" s="32" t="s">
        <v>2013</v>
      </c>
      <c r="D1170" s="28" t="s">
        <v>2069</v>
      </c>
      <c r="E1170" s="26" t="s">
        <v>877</v>
      </c>
    </row>
    <row r="1171" spans="1:5">
      <c r="A1171" s="26" t="str">
        <f t="shared" si="18"/>
        <v>京都府京都市上京区</v>
      </c>
      <c r="B1171" s="31" t="s">
        <v>2087</v>
      </c>
      <c r="C1171" s="32" t="s">
        <v>2013</v>
      </c>
      <c r="D1171" s="28" t="s">
        <v>2069</v>
      </c>
      <c r="E1171" s="26" t="s">
        <v>2086</v>
      </c>
    </row>
    <row r="1172" spans="1:5">
      <c r="A1172" s="26" t="str">
        <f t="shared" si="18"/>
        <v>京都府京都市左京区</v>
      </c>
      <c r="B1172" s="31" t="s">
        <v>2085</v>
      </c>
      <c r="C1172" s="32" t="s">
        <v>2013</v>
      </c>
      <c r="D1172" s="28" t="s">
        <v>2069</v>
      </c>
      <c r="E1172" s="26" t="s">
        <v>2084</v>
      </c>
    </row>
    <row r="1173" spans="1:5">
      <c r="A1173" s="26" t="str">
        <f t="shared" si="18"/>
        <v>京都府京都市中京区</v>
      </c>
      <c r="B1173" s="31" t="s">
        <v>2083</v>
      </c>
      <c r="C1173" s="32" t="s">
        <v>2013</v>
      </c>
      <c r="D1173" s="28" t="s">
        <v>2069</v>
      </c>
      <c r="E1173" s="26" t="s">
        <v>2082</v>
      </c>
    </row>
    <row r="1174" spans="1:5">
      <c r="A1174" s="26" t="str">
        <f t="shared" si="18"/>
        <v>京都府京都市東山区</v>
      </c>
      <c r="B1174" s="31" t="s">
        <v>2081</v>
      </c>
      <c r="C1174" s="32" t="s">
        <v>2013</v>
      </c>
      <c r="D1174" s="28" t="s">
        <v>2069</v>
      </c>
      <c r="E1174" s="26" t="s">
        <v>2080</v>
      </c>
    </row>
    <row r="1175" spans="1:5">
      <c r="A1175" s="26" t="str">
        <f t="shared" si="18"/>
        <v>京都府京都市下京区</v>
      </c>
      <c r="B1175" s="31" t="s">
        <v>2079</v>
      </c>
      <c r="C1175" s="32" t="s">
        <v>2013</v>
      </c>
      <c r="D1175" s="28" t="s">
        <v>2069</v>
      </c>
      <c r="E1175" s="26" t="s">
        <v>2078</v>
      </c>
    </row>
    <row r="1176" spans="1:5">
      <c r="A1176" s="26" t="str">
        <f t="shared" si="18"/>
        <v>京都府京都市南区</v>
      </c>
      <c r="B1176" s="31" t="s">
        <v>2077</v>
      </c>
      <c r="C1176" s="32" t="s">
        <v>2013</v>
      </c>
      <c r="D1176" s="28" t="s">
        <v>2069</v>
      </c>
      <c r="E1176" s="26" t="s">
        <v>879</v>
      </c>
    </row>
    <row r="1177" spans="1:5">
      <c r="A1177" s="26" t="str">
        <f t="shared" si="18"/>
        <v>京都府京都市右京区</v>
      </c>
      <c r="B1177" s="31" t="s">
        <v>2076</v>
      </c>
      <c r="C1177" s="32" t="s">
        <v>2013</v>
      </c>
      <c r="D1177" s="28" t="s">
        <v>2069</v>
      </c>
      <c r="E1177" s="26" t="s">
        <v>2075</v>
      </c>
    </row>
    <row r="1178" spans="1:5">
      <c r="A1178" s="26" t="str">
        <f t="shared" si="18"/>
        <v>京都府京都市伏見区</v>
      </c>
      <c r="B1178" s="31" t="s">
        <v>2074</v>
      </c>
      <c r="C1178" s="32" t="s">
        <v>2013</v>
      </c>
      <c r="D1178" s="28" t="s">
        <v>2069</v>
      </c>
      <c r="E1178" s="26" t="s">
        <v>2073</v>
      </c>
    </row>
    <row r="1179" spans="1:5">
      <c r="A1179" s="26" t="str">
        <f t="shared" si="18"/>
        <v>京都府京都市山科区</v>
      </c>
      <c r="B1179" s="31" t="s">
        <v>2072</v>
      </c>
      <c r="C1179" s="32" t="s">
        <v>2013</v>
      </c>
      <c r="D1179" s="28" t="s">
        <v>2069</v>
      </c>
      <c r="E1179" s="26" t="s">
        <v>2071</v>
      </c>
    </row>
    <row r="1180" spans="1:5">
      <c r="A1180" s="26" t="str">
        <f t="shared" si="18"/>
        <v>京都府京都市西京区</v>
      </c>
      <c r="B1180" s="31" t="s">
        <v>2070</v>
      </c>
      <c r="C1180" s="32" t="s">
        <v>2013</v>
      </c>
      <c r="D1180" s="28" t="s">
        <v>2069</v>
      </c>
      <c r="E1180" s="26" t="s">
        <v>2068</v>
      </c>
    </row>
    <row r="1181" spans="1:5">
      <c r="A1181" s="26" t="str">
        <f t="shared" si="18"/>
        <v>京都府福知山市</v>
      </c>
      <c r="B1181" s="29" t="s">
        <v>2067</v>
      </c>
      <c r="C1181" s="25" t="s">
        <v>2013</v>
      </c>
      <c r="D1181" s="30" t="s">
        <v>2066</v>
      </c>
      <c r="E1181" s="25"/>
    </row>
    <row r="1182" spans="1:5">
      <c r="A1182" s="26" t="str">
        <f t="shared" si="18"/>
        <v>京都府舞鶴市</v>
      </c>
      <c r="B1182" s="29" t="s">
        <v>2065</v>
      </c>
      <c r="C1182" s="25" t="s">
        <v>2013</v>
      </c>
      <c r="D1182" s="30" t="s">
        <v>2064</v>
      </c>
      <c r="E1182" s="25"/>
    </row>
    <row r="1183" spans="1:5">
      <c r="A1183" s="26" t="str">
        <f t="shared" si="18"/>
        <v>京都府綾部市</v>
      </c>
      <c r="B1183" s="29" t="s">
        <v>2063</v>
      </c>
      <c r="C1183" s="25" t="s">
        <v>2013</v>
      </c>
      <c r="D1183" s="30" t="s">
        <v>2062</v>
      </c>
      <c r="E1183" s="25"/>
    </row>
    <row r="1184" spans="1:5">
      <c r="A1184" s="26" t="str">
        <f t="shared" si="18"/>
        <v>京都府宇治市</v>
      </c>
      <c r="B1184" s="29" t="s">
        <v>2061</v>
      </c>
      <c r="C1184" s="25" t="s">
        <v>2013</v>
      </c>
      <c r="D1184" s="30" t="s">
        <v>2060</v>
      </c>
      <c r="E1184" s="25"/>
    </row>
    <row r="1185" spans="1:5">
      <c r="A1185" s="26" t="str">
        <f t="shared" si="18"/>
        <v>京都府宮津市</v>
      </c>
      <c r="B1185" s="29" t="s">
        <v>2059</v>
      </c>
      <c r="C1185" s="25" t="s">
        <v>2013</v>
      </c>
      <c r="D1185" s="30" t="s">
        <v>2058</v>
      </c>
      <c r="E1185" s="25"/>
    </row>
    <row r="1186" spans="1:5">
      <c r="A1186" s="26" t="str">
        <f t="shared" si="18"/>
        <v>京都府亀岡市</v>
      </c>
      <c r="B1186" s="29" t="s">
        <v>2057</v>
      </c>
      <c r="C1186" s="25" t="s">
        <v>2013</v>
      </c>
      <c r="D1186" s="30" t="s">
        <v>2056</v>
      </c>
      <c r="E1186" s="25"/>
    </row>
    <row r="1187" spans="1:5">
      <c r="A1187" s="26" t="str">
        <f t="shared" si="18"/>
        <v>京都府城陽市</v>
      </c>
      <c r="B1187" s="29" t="s">
        <v>2055</v>
      </c>
      <c r="C1187" s="25" t="s">
        <v>2013</v>
      </c>
      <c r="D1187" s="30" t="s">
        <v>2054</v>
      </c>
      <c r="E1187" s="25"/>
    </row>
    <row r="1188" spans="1:5">
      <c r="A1188" s="26" t="str">
        <f t="shared" si="18"/>
        <v>京都府向日市</v>
      </c>
      <c r="B1188" s="29" t="s">
        <v>2053</v>
      </c>
      <c r="C1188" s="25" t="s">
        <v>2013</v>
      </c>
      <c r="D1188" s="30" t="s">
        <v>2052</v>
      </c>
      <c r="E1188" s="25"/>
    </row>
    <row r="1189" spans="1:5">
      <c r="A1189" s="26" t="str">
        <f t="shared" si="18"/>
        <v>京都府長岡京市</v>
      </c>
      <c r="B1189" s="29" t="s">
        <v>2051</v>
      </c>
      <c r="C1189" s="25" t="s">
        <v>2013</v>
      </c>
      <c r="D1189" s="30" t="s">
        <v>2050</v>
      </c>
      <c r="E1189" s="25"/>
    </row>
    <row r="1190" spans="1:5">
      <c r="A1190" s="26" t="str">
        <f t="shared" si="18"/>
        <v>京都府八幡市</v>
      </c>
      <c r="B1190" s="29" t="s">
        <v>2049</v>
      </c>
      <c r="C1190" s="25" t="s">
        <v>2013</v>
      </c>
      <c r="D1190" s="30" t="s">
        <v>2048</v>
      </c>
      <c r="E1190" s="25"/>
    </row>
    <row r="1191" spans="1:5">
      <c r="A1191" s="26" t="str">
        <f t="shared" si="18"/>
        <v>京都府京田辺市</v>
      </c>
      <c r="B1191" s="29" t="s">
        <v>2047</v>
      </c>
      <c r="C1191" s="25" t="s">
        <v>2013</v>
      </c>
      <c r="D1191" s="30" t="s">
        <v>2046</v>
      </c>
      <c r="E1191" s="25"/>
    </row>
    <row r="1192" spans="1:5">
      <c r="A1192" s="26" t="str">
        <f t="shared" si="18"/>
        <v>京都府京丹後市</v>
      </c>
      <c r="B1192" s="29" t="s">
        <v>2045</v>
      </c>
      <c r="C1192" s="25" t="s">
        <v>2013</v>
      </c>
      <c r="D1192" s="30" t="s">
        <v>2044</v>
      </c>
      <c r="E1192" s="25"/>
    </row>
    <row r="1193" spans="1:5">
      <c r="A1193" s="26" t="str">
        <f t="shared" si="18"/>
        <v>京都府南丹市</v>
      </c>
      <c r="B1193" s="29" t="s">
        <v>2043</v>
      </c>
      <c r="C1193" s="25" t="s">
        <v>2013</v>
      </c>
      <c r="D1193" s="30" t="s">
        <v>2042</v>
      </c>
      <c r="E1193" s="25"/>
    </row>
    <row r="1194" spans="1:5">
      <c r="A1194" s="26" t="str">
        <f t="shared" si="18"/>
        <v>京都府木津川市</v>
      </c>
      <c r="B1194" s="29" t="s">
        <v>2041</v>
      </c>
      <c r="C1194" s="25" t="s">
        <v>2013</v>
      </c>
      <c r="D1194" s="30" t="s">
        <v>2040</v>
      </c>
      <c r="E1194" s="25"/>
    </row>
    <row r="1195" spans="1:5">
      <c r="A1195" s="26" t="str">
        <f t="shared" si="18"/>
        <v>京都府乙訓郡大山崎町</v>
      </c>
      <c r="B1195" s="29" t="s">
        <v>2039</v>
      </c>
      <c r="C1195" s="25" t="s">
        <v>2013</v>
      </c>
      <c r="D1195" s="30" t="s">
        <v>2038</v>
      </c>
      <c r="E1195" s="25" t="s">
        <v>2037</v>
      </c>
    </row>
    <row r="1196" spans="1:5">
      <c r="A1196" s="26" t="str">
        <f t="shared" si="18"/>
        <v>京都府久世郡久御山町</v>
      </c>
      <c r="B1196" s="29" t="s">
        <v>2036</v>
      </c>
      <c r="C1196" s="25" t="s">
        <v>2013</v>
      </c>
      <c r="D1196" s="30" t="s">
        <v>2035</v>
      </c>
      <c r="E1196" s="25" t="s">
        <v>2034</v>
      </c>
    </row>
    <row r="1197" spans="1:5">
      <c r="A1197" s="26" t="str">
        <f t="shared" si="18"/>
        <v>京都府綴喜郡井手町</v>
      </c>
      <c r="B1197" s="29" t="s">
        <v>2033</v>
      </c>
      <c r="C1197" s="25" t="s">
        <v>2013</v>
      </c>
      <c r="D1197" s="30" t="s">
        <v>2030</v>
      </c>
      <c r="E1197" s="25" t="s">
        <v>2032</v>
      </c>
    </row>
    <row r="1198" spans="1:5">
      <c r="A1198" s="26" t="str">
        <f t="shared" si="18"/>
        <v>京都府綴喜郡宇治田原町</v>
      </c>
      <c r="B1198" s="29" t="s">
        <v>2031</v>
      </c>
      <c r="C1198" s="25" t="s">
        <v>2013</v>
      </c>
      <c r="D1198" s="30" t="s">
        <v>2030</v>
      </c>
      <c r="E1198" s="25" t="s">
        <v>2029</v>
      </c>
    </row>
    <row r="1199" spans="1:5">
      <c r="A1199" s="26" t="str">
        <f t="shared" si="18"/>
        <v>京都府相楽郡笠置町</v>
      </c>
      <c r="B1199" s="29" t="s">
        <v>2028</v>
      </c>
      <c r="C1199" s="25" t="s">
        <v>2013</v>
      </c>
      <c r="D1199" s="30" t="s">
        <v>2021</v>
      </c>
      <c r="E1199" s="25" t="s">
        <v>2027</v>
      </c>
    </row>
    <row r="1200" spans="1:5">
      <c r="A1200" s="26" t="str">
        <f t="shared" si="18"/>
        <v>京都府相楽郡和束町</v>
      </c>
      <c r="B1200" s="29" t="s">
        <v>2026</v>
      </c>
      <c r="C1200" s="25" t="s">
        <v>2013</v>
      </c>
      <c r="D1200" s="30" t="s">
        <v>2021</v>
      </c>
      <c r="E1200" s="25" t="s">
        <v>2025</v>
      </c>
    </row>
    <row r="1201" spans="1:5">
      <c r="A1201" s="26" t="str">
        <f t="shared" si="18"/>
        <v>京都府相楽郡精華町</v>
      </c>
      <c r="B1201" s="29" t="s">
        <v>2024</v>
      </c>
      <c r="C1201" s="25" t="s">
        <v>2013</v>
      </c>
      <c r="D1201" s="30" t="s">
        <v>2021</v>
      </c>
      <c r="E1201" s="25" t="s">
        <v>2023</v>
      </c>
    </row>
    <row r="1202" spans="1:5">
      <c r="A1202" s="26" t="str">
        <f t="shared" si="18"/>
        <v>京都府相楽郡南山城村</v>
      </c>
      <c r="B1202" s="29" t="s">
        <v>2022</v>
      </c>
      <c r="C1202" s="25" t="s">
        <v>2013</v>
      </c>
      <c r="D1202" s="30" t="s">
        <v>2021</v>
      </c>
      <c r="E1202" s="25" t="s">
        <v>2020</v>
      </c>
    </row>
    <row r="1203" spans="1:5">
      <c r="A1203" s="26" t="str">
        <f t="shared" si="18"/>
        <v>京都府船井郡京丹波町</v>
      </c>
      <c r="B1203" s="29" t="s">
        <v>2019</v>
      </c>
      <c r="C1203" s="25" t="s">
        <v>2013</v>
      </c>
      <c r="D1203" s="30" t="s">
        <v>2018</v>
      </c>
      <c r="E1203" s="25" t="s">
        <v>2017</v>
      </c>
    </row>
    <row r="1204" spans="1:5">
      <c r="A1204" s="26" t="str">
        <f t="shared" si="18"/>
        <v>京都府与謝郡伊根町</v>
      </c>
      <c r="B1204" s="29" t="s">
        <v>2016</v>
      </c>
      <c r="C1204" s="25" t="s">
        <v>2013</v>
      </c>
      <c r="D1204" s="30" t="s">
        <v>2012</v>
      </c>
      <c r="E1204" s="25" t="s">
        <v>2015</v>
      </c>
    </row>
    <row r="1205" spans="1:5">
      <c r="A1205" s="26" t="str">
        <f t="shared" si="18"/>
        <v>京都府与謝郡与謝野町</v>
      </c>
      <c r="B1205" s="29" t="s">
        <v>2014</v>
      </c>
      <c r="C1205" s="25" t="s">
        <v>2013</v>
      </c>
      <c r="D1205" s="30" t="s">
        <v>2012</v>
      </c>
      <c r="E1205" s="25" t="s">
        <v>2011</v>
      </c>
    </row>
    <row r="1206" spans="1:5">
      <c r="A1206" s="26" t="str">
        <f t="shared" si="18"/>
        <v>大阪府大阪市都島区</v>
      </c>
      <c r="B1206" s="31" t="s">
        <v>2010</v>
      </c>
      <c r="C1206" s="32" t="s">
        <v>1870</v>
      </c>
      <c r="D1206" s="28" t="s">
        <v>1965</v>
      </c>
      <c r="E1206" s="26" t="s">
        <v>2009</v>
      </c>
    </row>
    <row r="1207" spans="1:5">
      <c r="A1207" s="26" t="str">
        <f t="shared" si="18"/>
        <v>大阪府大阪市福島区</v>
      </c>
      <c r="B1207" s="31" t="s">
        <v>2008</v>
      </c>
      <c r="C1207" s="32" t="s">
        <v>1870</v>
      </c>
      <c r="D1207" s="28" t="s">
        <v>1965</v>
      </c>
      <c r="E1207" s="26" t="s">
        <v>2007</v>
      </c>
    </row>
    <row r="1208" spans="1:5">
      <c r="A1208" s="26" t="str">
        <f t="shared" si="18"/>
        <v>大阪府大阪市此花区</v>
      </c>
      <c r="B1208" s="31" t="s">
        <v>2006</v>
      </c>
      <c r="C1208" s="32" t="s">
        <v>1870</v>
      </c>
      <c r="D1208" s="28" t="s">
        <v>1965</v>
      </c>
      <c r="E1208" s="26" t="s">
        <v>2005</v>
      </c>
    </row>
    <row r="1209" spans="1:5">
      <c r="A1209" s="26" t="str">
        <f t="shared" si="18"/>
        <v>大阪府大阪市西区</v>
      </c>
      <c r="B1209" s="31" t="s">
        <v>2004</v>
      </c>
      <c r="C1209" s="32" t="s">
        <v>1870</v>
      </c>
      <c r="D1209" s="28" t="s">
        <v>1965</v>
      </c>
      <c r="E1209" s="26" t="s">
        <v>880</v>
      </c>
    </row>
    <row r="1210" spans="1:5">
      <c r="A1210" s="26" t="str">
        <f t="shared" si="18"/>
        <v>大阪府大阪市港区</v>
      </c>
      <c r="B1210" s="31" t="s">
        <v>2003</v>
      </c>
      <c r="C1210" s="32" t="s">
        <v>1870</v>
      </c>
      <c r="D1210" s="28" t="s">
        <v>1965</v>
      </c>
      <c r="E1210" s="26" t="s">
        <v>2002</v>
      </c>
    </row>
    <row r="1211" spans="1:5">
      <c r="A1211" s="26" t="str">
        <f t="shared" si="18"/>
        <v>大阪府大阪市大正区</v>
      </c>
      <c r="B1211" s="31" t="s">
        <v>2001</v>
      </c>
      <c r="C1211" s="32" t="s">
        <v>1870</v>
      </c>
      <c r="D1211" s="28" t="s">
        <v>1965</v>
      </c>
      <c r="E1211" s="26" t="s">
        <v>2000</v>
      </c>
    </row>
    <row r="1212" spans="1:5">
      <c r="A1212" s="26" t="str">
        <f t="shared" si="18"/>
        <v>大阪府大阪市天王寺区</v>
      </c>
      <c r="B1212" s="31" t="s">
        <v>1999</v>
      </c>
      <c r="C1212" s="32" t="s">
        <v>1870</v>
      </c>
      <c r="D1212" s="28" t="s">
        <v>1965</v>
      </c>
      <c r="E1212" s="26" t="s">
        <v>1998</v>
      </c>
    </row>
    <row r="1213" spans="1:5">
      <c r="A1213" s="26" t="str">
        <f t="shared" si="18"/>
        <v>大阪府大阪市浪速区</v>
      </c>
      <c r="B1213" s="31" t="s">
        <v>1997</v>
      </c>
      <c r="C1213" s="32" t="s">
        <v>1870</v>
      </c>
      <c r="D1213" s="28" t="s">
        <v>1965</v>
      </c>
      <c r="E1213" s="26" t="s">
        <v>1996</v>
      </c>
    </row>
    <row r="1214" spans="1:5">
      <c r="A1214" s="26" t="str">
        <f t="shared" si="18"/>
        <v>大阪府大阪市西淀川区</v>
      </c>
      <c r="B1214" s="31" t="s">
        <v>1995</v>
      </c>
      <c r="C1214" s="32" t="s">
        <v>1870</v>
      </c>
      <c r="D1214" s="28" t="s">
        <v>1965</v>
      </c>
      <c r="E1214" s="26" t="s">
        <v>1994</v>
      </c>
    </row>
    <row r="1215" spans="1:5">
      <c r="A1215" s="26" t="str">
        <f t="shared" si="18"/>
        <v>大阪府大阪市東淀川区</v>
      </c>
      <c r="B1215" s="31" t="s">
        <v>1993</v>
      </c>
      <c r="C1215" s="32" t="s">
        <v>1870</v>
      </c>
      <c r="D1215" s="28" t="s">
        <v>1965</v>
      </c>
      <c r="E1215" s="26" t="s">
        <v>1992</v>
      </c>
    </row>
    <row r="1216" spans="1:5">
      <c r="A1216" s="26" t="str">
        <f t="shared" si="18"/>
        <v>大阪府大阪市東成区</v>
      </c>
      <c r="B1216" s="31" t="s">
        <v>1991</v>
      </c>
      <c r="C1216" s="32" t="s">
        <v>1870</v>
      </c>
      <c r="D1216" s="28" t="s">
        <v>1965</v>
      </c>
      <c r="E1216" s="26" t="s">
        <v>1990</v>
      </c>
    </row>
    <row r="1217" spans="1:5">
      <c r="A1217" s="26" t="str">
        <f t="shared" si="18"/>
        <v>大阪府大阪市生野区</v>
      </c>
      <c r="B1217" s="31" t="s">
        <v>1989</v>
      </c>
      <c r="C1217" s="32" t="s">
        <v>1870</v>
      </c>
      <c r="D1217" s="28" t="s">
        <v>1965</v>
      </c>
      <c r="E1217" s="26" t="s">
        <v>1988</v>
      </c>
    </row>
    <row r="1218" spans="1:5">
      <c r="A1218" s="26" t="str">
        <f t="shared" ref="A1218:A1281" si="19">C1218&amp;D1218&amp;E1218</f>
        <v>大阪府大阪市旭区</v>
      </c>
      <c r="B1218" s="31" t="s">
        <v>1987</v>
      </c>
      <c r="C1218" s="32" t="s">
        <v>1870</v>
      </c>
      <c r="D1218" s="28" t="s">
        <v>1965</v>
      </c>
      <c r="E1218" s="26" t="s">
        <v>1986</v>
      </c>
    </row>
    <row r="1219" spans="1:5">
      <c r="A1219" s="26" t="str">
        <f t="shared" si="19"/>
        <v>大阪府大阪市城東区</v>
      </c>
      <c r="B1219" s="31" t="s">
        <v>1985</v>
      </c>
      <c r="C1219" s="32" t="s">
        <v>1870</v>
      </c>
      <c r="D1219" s="28" t="s">
        <v>1965</v>
      </c>
      <c r="E1219" s="26" t="s">
        <v>1984</v>
      </c>
    </row>
    <row r="1220" spans="1:5">
      <c r="A1220" s="26" t="str">
        <f t="shared" si="19"/>
        <v>大阪府大阪市阿倍野区</v>
      </c>
      <c r="B1220" s="31" t="s">
        <v>1983</v>
      </c>
      <c r="C1220" s="32" t="s">
        <v>1870</v>
      </c>
      <c r="D1220" s="28" t="s">
        <v>1965</v>
      </c>
      <c r="E1220" s="26" t="s">
        <v>1982</v>
      </c>
    </row>
    <row r="1221" spans="1:5">
      <c r="A1221" s="26" t="str">
        <f t="shared" si="19"/>
        <v>大阪府大阪市住吉区</v>
      </c>
      <c r="B1221" s="31" t="s">
        <v>1981</v>
      </c>
      <c r="C1221" s="32" t="s">
        <v>1870</v>
      </c>
      <c r="D1221" s="28" t="s">
        <v>1965</v>
      </c>
      <c r="E1221" s="26" t="s">
        <v>1980</v>
      </c>
    </row>
    <row r="1222" spans="1:5">
      <c r="A1222" s="26" t="str">
        <f t="shared" si="19"/>
        <v>大阪府大阪市東住吉区</v>
      </c>
      <c r="B1222" s="31" t="s">
        <v>1979</v>
      </c>
      <c r="C1222" s="32" t="s">
        <v>1870</v>
      </c>
      <c r="D1222" s="28" t="s">
        <v>1965</v>
      </c>
      <c r="E1222" s="26" t="s">
        <v>1978</v>
      </c>
    </row>
    <row r="1223" spans="1:5">
      <c r="A1223" s="26" t="str">
        <f t="shared" si="19"/>
        <v>大阪府大阪市西成区</v>
      </c>
      <c r="B1223" s="31" t="s">
        <v>1977</v>
      </c>
      <c r="C1223" s="32" t="s">
        <v>1870</v>
      </c>
      <c r="D1223" s="28" t="s">
        <v>1965</v>
      </c>
      <c r="E1223" s="26" t="s">
        <v>1976</v>
      </c>
    </row>
    <row r="1224" spans="1:5">
      <c r="A1224" s="26" t="str">
        <f t="shared" si="19"/>
        <v>大阪府大阪市淀川区</v>
      </c>
      <c r="B1224" s="31" t="s">
        <v>1975</v>
      </c>
      <c r="C1224" s="32" t="s">
        <v>1870</v>
      </c>
      <c r="D1224" s="28" t="s">
        <v>1965</v>
      </c>
      <c r="E1224" s="26" t="s">
        <v>1974</v>
      </c>
    </row>
    <row r="1225" spans="1:5">
      <c r="A1225" s="26" t="str">
        <f t="shared" si="19"/>
        <v>大阪府大阪市鶴見区</v>
      </c>
      <c r="B1225" s="31" t="s">
        <v>1973</v>
      </c>
      <c r="C1225" s="32" t="s">
        <v>1870</v>
      </c>
      <c r="D1225" s="28" t="s">
        <v>1965</v>
      </c>
      <c r="E1225" s="26" t="s">
        <v>1972</v>
      </c>
    </row>
    <row r="1226" spans="1:5">
      <c r="A1226" s="26" t="str">
        <f t="shared" si="19"/>
        <v>大阪府大阪市住之江区</v>
      </c>
      <c r="B1226" s="31" t="s">
        <v>1971</v>
      </c>
      <c r="C1226" s="32" t="s">
        <v>1870</v>
      </c>
      <c r="D1226" s="28" t="s">
        <v>1965</v>
      </c>
      <c r="E1226" s="26" t="s">
        <v>1970</v>
      </c>
    </row>
    <row r="1227" spans="1:5">
      <c r="A1227" s="26" t="str">
        <f t="shared" si="19"/>
        <v>大阪府大阪市平野区</v>
      </c>
      <c r="B1227" s="31" t="s">
        <v>1969</v>
      </c>
      <c r="C1227" s="32" t="s">
        <v>1870</v>
      </c>
      <c r="D1227" s="28" t="s">
        <v>1965</v>
      </c>
      <c r="E1227" s="26" t="s">
        <v>1968</v>
      </c>
    </row>
    <row r="1228" spans="1:5">
      <c r="A1228" s="26" t="str">
        <f t="shared" si="19"/>
        <v>大阪府大阪市北区</v>
      </c>
      <c r="B1228" s="31" t="s">
        <v>1967</v>
      </c>
      <c r="C1228" s="32" t="s">
        <v>1870</v>
      </c>
      <c r="D1228" s="28" t="s">
        <v>1965</v>
      </c>
      <c r="E1228" s="26" t="s">
        <v>877</v>
      </c>
    </row>
    <row r="1229" spans="1:5">
      <c r="A1229" s="26" t="str">
        <f t="shared" si="19"/>
        <v>大阪府大阪市中央区</v>
      </c>
      <c r="B1229" s="31" t="s">
        <v>1966</v>
      </c>
      <c r="C1229" s="32" t="s">
        <v>1870</v>
      </c>
      <c r="D1229" s="28" t="s">
        <v>1965</v>
      </c>
      <c r="E1229" s="26" t="s">
        <v>882</v>
      </c>
    </row>
    <row r="1230" spans="1:5">
      <c r="A1230" s="26" t="str">
        <f t="shared" si="19"/>
        <v>大阪府堺市堺区</v>
      </c>
      <c r="B1230" s="31" t="s">
        <v>1964</v>
      </c>
      <c r="C1230" s="32" t="s">
        <v>1870</v>
      </c>
      <c r="D1230" s="28" t="s">
        <v>1956</v>
      </c>
      <c r="E1230" s="26" t="s">
        <v>1963</v>
      </c>
    </row>
    <row r="1231" spans="1:5">
      <c r="A1231" s="26" t="str">
        <f t="shared" si="19"/>
        <v>大阪府堺市中区</v>
      </c>
      <c r="B1231" s="31" t="s">
        <v>1962</v>
      </c>
      <c r="C1231" s="32" t="s">
        <v>1870</v>
      </c>
      <c r="D1231" s="28" t="s">
        <v>1956</v>
      </c>
      <c r="E1231" s="26" t="s">
        <v>1454</v>
      </c>
    </row>
    <row r="1232" spans="1:5">
      <c r="A1232" s="26" t="str">
        <f t="shared" si="19"/>
        <v>大阪府堺市東区</v>
      </c>
      <c r="B1232" s="31" t="s">
        <v>1961</v>
      </c>
      <c r="C1232" s="32" t="s">
        <v>1870</v>
      </c>
      <c r="D1232" s="28" t="s">
        <v>1956</v>
      </c>
      <c r="E1232" s="26" t="s">
        <v>881</v>
      </c>
    </row>
    <row r="1233" spans="1:5">
      <c r="A1233" s="26" t="str">
        <f t="shared" si="19"/>
        <v>大阪府堺市西区</v>
      </c>
      <c r="B1233" s="31" t="s">
        <v>1960</v>
      </c>
      <c r="C1233" s="32" t="s">
        <v>1870</v>
      </c>
      <c r="D1233" s="28" t="s">
        <v>1956</v>
      </c>
      <c r="E1233" s="26" t="s">
        <v>880</v>
      </c>
    </row>
    <row r="1234" spans="1:5">
      <c r="A1234" s="26" t="str">
        <f t="shared" si="19"/>
        <v>大阪府堺市南区</v>
      </c>
      <c r="B1234" s="31" t="s">
        <v>1959</v>
      </c>
      <c r="C1234" s="32" t="s">
        <v>1870</v>
      </c>
      <c r="D1234" s="28" t="s">
        <v>1956</v>
      </c>
      <c r="E1234" s="26" t="s">
        <v>879</v>
      </c>
    </row>
    <row r="1235" spans="1:5">
      <c r="A1235" s="26" t="str">
        <f t="shared" si="19"/>
        <v>大阪府堺市北区</v>
      </c>
      <c r="B1235" s="31" t="s">
        <v>1958</v>
      </c>
      <c r="C1235" s="32" t="s">
        <v>1870</v>
      </c>
      <c r="D1235" s="28" t="s">
        <v>1956</v>
      </c>
      <c r="E1235" s="26" t="s">
        <v>877</v>
      </c>
    </row>
    <row r="1236" spans="1:5">
      <c r="A1236" s="26" t="str">
        <f t="shared" si="19"/>
        <v>大阪府堺市美原区</v>
      </c>
      <c r="B1236" s="31" t="s">
        <v>1957</v>
      </c>
      <c r="C1236" s="32" t="s">
        <v>1870</v>
      </c>
      <c r="D1236" s="28" t="s">
        <v>1956</v>
      </c>
      <c r="E1236" s="26" t="s">
        <v>1955</v>
      </c>
    </row>
    <row r="1237" spans="1:5">
      <c r="A1237" s="26" t="str">
        <f t="shared" si="19"/>
        <v>大阪府岸和田市</v>
      </c>
      <c r="B1237" s="29" t="s">
        <v>1954</v>
      </c>
      <c r="C1237" s="25" t="s">
        <v>1870</v>
      </c>
      <c r="D1237" s="30" t="s">
        <v>1953</v>
      </c>
      <c r="E1237" s="25"/>
    </row>
    <row r="1238" spans="1:5">
      <c r="A1238" s="26" t="str">
        <f t="shared" si="19"/>
        <v>大阪府豊中市</v>
      </c>
      <c r="B1238" s="29" t="s">
        <v>1952</v>
      </c>
      <c r="C1238" s="25" t="s">
        <v>1870</v>
      </c>
      <c r="D1238" s="30" t="s">
        <v>1951</v>
      </c>
      <c r="E1238" s="25"/>
    </row>
    <row r="1239" spans="1:5">
      <c r="A1239" s="26" t="str">
        <f t="shared" si="19"/>
        <v>大阪府池田市</v>
      </c>
      <c r="B1239" s="29" t="s">
        <v>1950</v>
      </c>
      <c r="C1239" s="25" t="s">
        <v>1870</v>
      </c>
      <c r="D1239" s="30" t="s">
        <v>1949</v>
      </c>
      <c r="E1239" s="25"/>
    </row>
    <row r="1240" spans="1:5">
      <c r="A1240" s="26" t="str">
        <f t="shared" si="19"/>
        <v>大阪府吹田市</v>
      </c>
      <c r="B1240" s="29" t="s">
        <v>1948</v>
      </c>
      <c r="C1240" s="25" t="s">
        <v>1870</v>
      </c>
      <c r="D1240" s="30" t="s">
        <v>1947</v>
      </c>
      <c r="E1240" s="25"/>
    </row>
    <row r="1241" spans="1:5">
      <c r="A1241" s="26" t="str">
        <f t="shared" si="19"/>
        <v>大阪府泉大津市</v>
      </c>
      <c r="B1241" s="29" t="s">
        <v>1946</v>
      </c>
      <c r="C1241" s="25" t="s">
        <v>1870</v>
      </c>
      <c r="D1241" s="30" t="s">
        <v>1945</v>
      </c>
      <c r="E1241" s="25"/>
    </row>
    <row r="1242" spans="1:5">
      <c r="A1242" s="26" t="str">
        <f t="shared" si="19"/>
        <v>大阪府高槻市</v>
      </c>
      <c r="B1242" s="29" t="s">
        <v>1944</v>
      </c>
      <c r="C1242" s="25" t="s">
        <v>1870</v>
      </c>
      <c r="D1242" s="30" t="s">
        <v>1943</v>
      </c>
      <c r="E1242" s="25"/>
    </row>
    <row r="1243" spans="1:5">
      <c r="A1243" s="26" t="str">
        <f t="shared" si="19"/>
        <v>大阪府貝塚市</v>
      </c>
      <c r="B1243" s="29" t="s">
        <v>1942</v>
      </c>
      <c r="C1243" s="25" t="s">
        <v>1870</v>
      </c>
      <c r="D1243" s="30" t="s">
        <v>1941</v>
      </c>
      <c r="E1243" s="25"/>
    </row>
    <row r="1244" spans="1:5">
      <c r="A1244" s="26" t="str">
        <f t="shared" si="19"/>
        <v>大阪府守口市</v>
      </c>
      <c r="B1244" s="29" t="s">
        <v>1940</v>
      </c>
      <c r="C1244" s="25" t="s">
        <v>1870</v>
      </c>
      <c r="D1244" s="30" t="s">
        <v>1939</v>
      </c>
      <c r="E1244" s="25"/>
    </row>
    <row r="1245" spans="1:5">
      <c r="A1245" s="26" t="str">
        <f t="shared" si="19"/>
        <v>大阪府枚方市</v>
      </c>
      <c r="B1245" s="29" t="s">
        <v>1938</v>
      </c>
      <c r="C1245" s="25" t="s">
        <v>1870</v>
      </c>
      <c r="D1245" s="30" t="s">
        <v>1937</v>
      </c>
      <c r="E1245" s="25"/>
    </row>
    <row r="1246" spans="1:5">
      <c r="A1246" s="26" t="str">
        <f t="shared" si="19"/>
        <v>大阪府茨木市</v>
      </c>
      <c r="B1246" s="29" t="s">
        <v>1936</v>
      </c>
      <c r="C1246" s="25" t="s">
        <v>1870</v>
      </c>
      <c r="D1246" s="30" t="s">
        <v>1935</v>
      </c>
      <c r="E1246" s="25"/>
    </row>
    <row r="1247" spans="1:5">
      <c r="A1247" s="26" t="str">
        <f t="shared" si="19"/>
        <v>大阪府八尾市</v>
      </c>
      <c r="B1247" s="29" t="s">
        <v>1934</v>
      </c>
      <c r="C1247" s="25" t="s">
        <v>1870</v>
      </c>
      <c r="D1247" s="30" t="s">
        <v>1933</v>
      </c>
      <c r="E1247" s="25"/>
    </row>
    <row r="1248" spans="1:5">
      <c r="A1248" s="26" t="str">
        <f t="shared" si="19"/>
        <v>大阪府泉佐野市</v>
      </c>
      <c r="B1248" s="29" t="s">
        <v>1932</v>
      </c>
      <c r="C1248" s="25" t="s">
        <v>1870</v>
      </c>
      <c r="D1248" s="30" t="s">
        <v>1931</v>
      </c>
      <c r="E1248" s="25"/>
    </row>
    <row r="1249" spans="1:5">
      <c r="A1249" s="26" t="str">
        <f t="shared" si="19"/>
        <v>大阪府富田林市</v>
      </c>
      <c r="B1249" s="29" t="s">
        <v>1930</v>
      </c>
      <c r="C1249" s="25" t="s">
        <v>1870</v>
      </c>
      <c r="D1249" s="30" t="s">
        <v>1929</v>
      </c>
      <c r="E1249" s="25"/>
    </row>
    <row r="1250" spans="1:5">
      <c r="A1250" s="26" t="str">
        <f t="shared" si="19"/>
        <v>大阪府寝屋川市</v>
      </c>
      <c r="B1250" s="29" t="s">
        <v>1928</v>
      </c>
      <c r="C1250" s="25" t="s">
        <v>1870</v>
      </c>
      <c r="D1250" s="30" t="s">
        <v>1927</v>
      </c>
      <c r="E1250" s="25"/>
    </row>
    <row r="1251" spans="1:5">
      <c r="A1251" s="26" t="str">
        <f t="shared" si="19"/>
        <v>大阪府河内長野市</v>
      </c>
      <c r="B1251" s="29" t="s">
        <v>1926</v>
      </c>
      <c r="C1251" s="25" t="s">
        <v>1870</v>
      </c>
      <c r="D1251" s="30" t="s">
        <v>1925</v>
      </c>
      <c r="E1251" s="25"/>
    </row>
    <row r="1252" spans="1:5">
      <c r="A1252" s="26" t="str">
        <f t="shared" si="19"/>
        <v>大阪府松原市</v>
      </c>
      <c r="B1252" s="29" t="s">
        <v>1924</v>
      </c>
      <c r="C1252" s="25" t="s">
        <v>1870</v>
      </c>
      <c r="D1252" s="30" t="s">
        <v>1923</v>
      </c>
      <c r="E1252" s="25"/>
    </row>
    <row r="1253" spans="1:5">
      <c r="A1253" s="26" t="str">
        <f t="shared" si="19"/>
        <v>大阪府大東市</v>
      </c>
      <c r="B1253" s="29" t="s">
        <v>1922</v>
      </c>
      <c r="C1253" s="25" t="s">
        <v>1870</v>
      </c>
      <c r="D1253" s="30" t="s">
        <v>1921</v>
      </c>
      <c r="E1253" s="25"/>
    </row>
    <row r="1254" spans="1:5">
      <c r="A1254" s="26" t="str">
        <f t="shared" si="19"/>
        <v>大阪府和泉市</v>
      </c>
      <c r="B1254" s="29" t="s">
        <v>1920</v>
      </c>
      <c r="C1254" s="25" t="s">
        <v>1870</v>
      </c>
      <c r="D1254" s="30" t="s">
        <v>1919</v>
      </c>
      <c r="E1254" s="25"/>
    </row>
    <row r="1255" spans="1:5">
      <c r="A1255" s="26" t="str">
        <f t="shared" si="19"/>
        <v>大阪府箕面市</v>
      </c>
      <c r="B1255" s="29" t="s">
        <v>1918</v>
      </c>
      <c r="C1255" s="25" t="s">
        <v>1870</v>
      </c>
      <c r="D1255" s="30" t="s">
        <v>1917</v>
      </c>
      <c r="E1255" s="25"/>
    </row>
    <row r="1256" spans="1:5">
      <c r="A1256" s="26" t="str">
        <f t="shared" si="19"/>
        <v>大阪府柏原市</v>
      </c>
      <c r="B1256" s="29" t="s">
        <v>1916</v>
      </c>
      <c r="C1256" s="25" t="s">
        <v>1870</v>
      </c>
      <c r="D1256" s="30" t="s">
        <v>1915</v>
      </c>
      <c r="E1256" s="25"/>
    </row>
    <row r="1257" spans="1:5">
      <c r="A1257" s="26" t="str">
        <f t="shared" si="19"/>
        <v>大阪府羽曳野市</v>
      </c>
      <c r="B1257" s="29" t="s">
        <v>1914</v>
      </c>
      <c r="C1257" s="25" t="s">
        <v>1870</v>
      </c>
      <c r="D1257" s="30" t="s">
        <v>1913</v>
      </c>
      <c r="E1257" s="25"/>
    </row>
    <row r="1258" spans="1:5">
      <c r="A1258" s="26" t="str">
        <f t="shared" si="19"/>
        <v>大阪府門真市</v>
      </c>
      <c r="B1258" s="29" t="s">
        <v>1912</v>
      </c>
      <c r="C1258" s="25" t="s">
        <v>1870</v>
      </c>
      <c r="D1258" s="30" t="s">
        <v>1911</v>
      </c>
      <c r="E1258" s="25"/>
    </row>
    <row r="1259" spans="1:5">
      <c r="A1259" s="26" t="str">
        <f t="shared" si="19"/>
        <v>大阪府摂津市</v>
      </c>
      <c r="B1259" s="29" t="s">
        <v>1910</v>
      </c>
      <c r="C1259" s="25" t="s">
        <v>1870</v>
      </c>
      <c r="D1259" s="30" t="s">
        <v>1909</v>
      </c>
      <c r="E1259" s="25"/>
    </row>
    <row r="1260" spans="1:5">
      <c r="A1260" s="26" t="str">
        <f t="shared" si="19"/>
        <v>大阪府高石市</v>
      </c>
      <c r="B1260" s="29" t="s">
        <v>1908</v>
      </c>
      <c r="C1260" s="25" t="s">
        <v>1870</v>
      </c>
      <c r="D1260" s="30" t="s">
        <v>1907</v>
      </c>
      <c r="E1260" s="25"/>
    </row>
    <row r="1261" spans="1:5">
      <c r="A1261" s="26" t="str">
        <f t="shared" si="19"/>
        <v>大阪府藤井寺市</v>
      </c>
      <c r="B1261" s="29" t="s">
        <v>1906</v>
      </c>
      <c r="C1261" s="25" t="s">
        <v>1870</v>
      </c>
      <c r="D1261" s="30" t="s">
        <v>1905</v>
      </c>
      <c r="E1261" s="25"/>
    </row>
    <row r="1262" spans="1:5">
      <c r="A1262" s="26" t="str">
        <f t="shared" si="19"/>
        <v>大阪府東大阪市</v>
      </c>
      <c r="B1262" s="29" t="s">
        <v>1904</v>
      </c>
      <c r="C1262" s="25" t="s">
        <v>1870</v>
      </c>
      <c r="D1262" s="30" t="s">
        <v>1903</v>
      </c>
      <c r="E1262" s="25"/>
    </row>
    <row r="1263" spans="1:5">
      <c r="A1263" s="26" t="str">
        <f t="shared" si="19"/>
        <v>大阪府泉南市</v>
      </c>
      <c r="B1263" s="29" t="s">
        <v>1902</v>
      </c>
      <c r="C1263" s="25" t="s">
        <v>1870</v>
      </c>
      <c r="D1263" s="30" t="s">
        <v>1901</v>
      </c>
      <c r="E1263" s="25"/>
    </row>
    <row r="1264" spans="1:5">
      <c r="A1264" s="26" t="str">
        <f t="shared" si="19"/>
        <v>大阪府四條畷市</v>
      </c>
      <c r="B1264" s="29" t="s">
        <v>1900</v>
      </c>
      <c r="C1264" s="25" t="s">
        <v>1870</v>
      </c>
      <c r="D1264" s="30" t="s">
        <v>1899</v>
      </c>
      <c r="E1264" s="25"/>
    </row>
    <row r="1265" spans="1:5">
      <c r="A1265" s="26" t="str">
        <f t="shared" si="19"/>
        <v>大阪府交野市</v>
      </c>
      <c r="B1265" s="29" t="s">
        <v>1898</v>
      </c>
      <c r="C1265" s="25" t="s">
        <v>1870</v>
      </c>
      <c r="D1265" s="30" t="s">
        <v>1897</v>
      </c>
      <c r="E1265" s="25"/>
    </row>
    <row r="1266" spans="1:5">
      <c r="A1266" s="26" t="str">
        <f t="shared" si="19"/>
        <v>大阪府大阪狭山市</v>
      </c>
      <c r="B1266" s="29" t="s">
        <v>1896</v>
      </c>
      <c r="C1266" s="25" t="s">
        <v>1870</v>
      </c>
      <c r="D1266" s="30" t="s">
        <v>1895</v>
      </c>
      <c r="E1266" s="25"/>
    </row>
    <row r="1267" spans="1:5">
      <c r="A1267" s="26" t="str">
        <f t="shared" si="19"/>
        <v>大阪府阪南市</v>
      </c>
      <c r="B1267" s="29" t="s">
        <v>1894</v>
      </c>
      <c r="C1267" s="25" t="s">
        <v>1870</v>
      </c>
      <c r="D1267" s="30" t="s">
        <v>1893</v>
      </c>
      <c r="E1267" s="25"/>
    </row>
    <row r="1268" spans="1:5">
      <c r="A1268" s="26" t="str">
        <f t="shared" si="19"/>
        <v>大阪府三島郡島本町</v>
      </c>
      <c r="B1268" s="29" t="s">
        <v>1892</v>
      </c>
      <c r="C1268" s="25" t="s">
        <v>1870</v>
      </c>
      <c r="D1268" s="30" t="s">
        <v>1891</v>
      </c>
      <c r="E1268" s="25" t="s">
        <v>1890</v>
      </c>
    </row>
    <row r="1269" spans="1:5">
      <c r="A1269" s="26" t="str">
        <f t="shared" si="19"/>
        <v>大阪府豊能郡豊能町</v>
      </c>
      <c r="B1269" s="29" t="s">
        <v>1889</v>
      </c>
      <c r="C1269" s="25" t="s">
        <v>1870</v>
      </c>
      <c r="D1269" s="30" t="s">
        <v>1886</v>
      </c>
      <c r="E1269" s="25" t="s">
        <v>1888</v>
      </c>
    </row>
    <row r="1270" spans="1:5">
      <c r="A1270" s="26" t="str">
        <f t="shared" si="19"/>
        <v>大阪府豊能郡能勢町</v>
      </c>
      <c r="B1270" s="29" t="s">
        <v>1887</v>
      </c>
      <c r="C1270" s="25" t="s">
        <v>1870</v>
      </c>
      <c r="D1270" s="30" t="s">
        <v>1886</v>
      </c>
      <c r="E1270" s="25" t="s">
        <v>1885</v>
      </c>
    </row>
    <row r="1271" spans="1:5">
      <c r="A1271" s="26" t="str">
        <f t="shared" si="19"/>
        <v>大阪府泉北郡忠岡町</v>
      </c>
      <c r="B1271" s="29" t="s">
        <v>1884</v>
      </c>
      <c r="C1271" s="25" t="s">
        <v>1870</v>
      </c>
      <c r="D1271" s="30" t="s">
        <v>1883</v>
      </c>
      <c r="E1271" s="25" t="s">
        <v>1882</v>
      </c>
    </row>
    <row r="1272" spans="1:5">
      <c r="A1272" s="26" t="str">
        <f t="shared" si="19"/>
        <v>大阪府泉南郡熊取町</v>
      </c>
      <c r="B1272" s="29" t="s">
        <v>1881</v>
      </c>
      <c r="C1272" s="25" t="s">
        <v>1870</v>
      </c>
      <c r="D1272" s="30" t="s">
        <v>1876</v>
      </c>
      <c r="E1272" s="25" t="s">
        <v>1880</v>
      </c>
    </row>
    <row r="1273" spans="1:5">
      <c r="A1273" s="26" t="str">
        <f t="shared" si="19"/>
        <v>大阪府泉南郡田尻町</v>
      </c>
      <c r="B1273" s="29" t="s">
        <v>1879</v>
      </c>
      <c r="C1273" s="25" t="s">
        <v>1870</v>
      </c>
      <c r="D1273" s="30" t="s">
        <v>1876</v>
      </c>
      <c r="E1273" s="25" t="s">
        <v>1878</v>
      </c>
    </row>
    <row r="1274" spans="1:5">
      <c r="A1274" s="26" t="str">
        <f t="shared" si="19"/>
        <v>大阪府泉南郡岬町</v>
      </c>
      <c r="B1274" s="29" t="s">
        <v>1877</v>
      </c>
      <c r="C1274" s="25" t="s">
        <v>1870</v>
      </c>
      <c r="D1274" s="30" t="s">
        <v>1876</v>
      </c>
      <c r="E1274" s="25" t="s">
        <v>1875</v>
      </c>
    </row>
    <row r="1275" spans="1:5">
      <c r="A1275" s="26" t="str">
        <f t="shared" si="19"/>
        <v>大阪府南河内郡太子町</v>
      </c>
      <c r="B1275" s="29" t="s">
        <v>1874</v>
      </c>
      <c r="C1275" s="25" t="s">
        <v>1870</v>
      </c>
      <c r="D1275" s="30" t="s">
        <v>1869</v>
      </c>
      <c r="E1275" s="25" t="s">
        <v>1775</v>
      </c>
    </row>
    <row r="1276" spans="1:5">
      <c r="A1276" s="26" t="str">
        <f t="shared" si="19"/>
        <v>大阪府南河内郡河南町</v>
      </c>
      <c r="B1276" s="29" t="s">
        <v>1873</v>
      </c>
      <c r="C1276" s="25" t="s">
        <v>1870</v>
      </c>
      <c r="D1276" s="30" t="s">
        <v>1869</v>
      </c>
      <c r="E1276" s="25" t="s">
        <v>1872</v>
      </c>
    </row>
    <row r="1277" spans="1:5">
      <c r="A1277" s="26" t="str">
        <f t="shared" si="19"/>
        <v>大阪府南河内郡千早赤阪村</v>
      </c>
      <c r="B1277" s="29" t="s">
        <v>1871</v>
      </c>
      <c r="C1277" s="25" t="s">
        <v>1870</v>
      </c>
      <c r="D1277" s="30" t="s">
        <v>1869</v>
      </c>
      <c r="E1277" s="25" t="s">
        <v>1868</v>
      </c>
    </row>
    <row r="1278" spans="1:5">
      <c r="A1278" s="26" t="str">
        <f t="shared" si="19"/>
        <v>兵庫県神戸市東灘区</v>
      </c>
      <c r="B1278" s="31" t="s">
        <v>1867</v>
      </c>
      <c r="C1278" s="32" t="s">
        <v>1765</v>
      </c>
      <c r="D1278" s="28" t="s">
        <v>1852</v>
      </c>
      <c r="E1278" s="26" t="s">
        <v>1866</v>
      </c>
    </row>
    <row r="1279" spans="1:5">
      <c r="A1279" s="26" t="str">
        <f t="shared" si="19"/>
        <v>兵庫県神戸市灘区</v>
      </c>
      <c r="B1279" s="31" t="s">
        <v>1865</v>
      </c>
      <c r="C1279" s="32" t="s">
        <v>1765</v>
      </c>
      <c r="D1279" s="28" t="s">
        <v>1852</v>
      </c>
      <c r="E1279" s="26" t="s">
        <v>1864</v>
      </c>
    </row>
    <row r="1280" spans="1:5">
      <c r="A1280" s="26" t="str">
        <f t="shared" si="19"/>
        <v>兵庫県神戸市兵庫区</v>
      </c>
      <c r="B1280" s="31" t="s">
        <v>1863</v>
      </c>
      <c r="C1280" s="32" t="s">
        <v>1765</v>
      </c>
      <c r="D1280" s="28" t="s">
        <v>1852</v>
      </c>
      <c r="E1280" s="26" t="s">
        <v>1862</v>
      </c>
    </row>
    <row r="1281" spans="1:5">
      <c r="A1281" s="26" t="str">
        <f t="shared" si="19"/>
        <v>兵庫県神戸市長田区</v>
      </c>
      <c r="B1281" s="31" t="s">
        <v>1861</v>
      </c>
      <c r="C1281" s="32" t="s">
        <v>1765</v>
      </c>
      <c r="D1281" s="28" t="s">
        <v>1852</v>
      </c>
      <c r="E1281" s="26" t="s">
        <v>1860</v>
      </c>
    </row>
    <row r="1282" spans="1:5">
      <c r="A1282" s="26" t="str">
        <f t="shared" ref="A1282:A1345" si="20">C1282&amp;D1282&amp;E1282</f>
        <v>兵庫県神戸市須磨区</v>
      </c>
      <c r="B1282" s="31" t="s">
        <v>1859</v>
      </c>
      <c r="C1282" s="32" t="s">
        <v>1765</v>
      </c>
      <c r="D1282" s="28" t="s">
        <v>1852</v>
      </c>
      <c r="E1282" s="26" t="s">
        <v>1858</v>
      </c>
    </row>
    <row r="1283" spans="1:5">
      <c r="A1283" s="26" t="str">
        <f t="shared" si="20"/>
        <v>兵庫県神戸市垂水区</v>
      </c>
      <c r="B1283" s="31" t="s">
        <v>1857</v>
      </c>
      <c r="C1283" s="32" t="s">
        <v>1765</v>
      </c>
      <c r="D1283" s="28" t="s">
        <v>1852</v>
      </c>
      <c r="E1283" s="26" t="s">
        <v>1856</v>
      </c>
    </row>
    <row r="1284" spans="1:5">
      <c r="A1284" s="26" t="str">
        <f t="shared" si="20"/>
        <v>兵庫県神戸市北区</v>
      </c>
      <c r="B1284" s="31" t="s">
        <v>1855</v>
      </c>
      <c r="C1284" s="32" t="s">
        <v>1765</v>
      </c>
      <c r="D1284" s="28" t="s">
        <v>1852</v>
      </c>
      <c r="E1284" s="26" t="s">
        <v>877</v>
      </c>
    </row>
    <row r="1285" spans="1:5">
      <c r="A1285" s="26" t="str">
        <f t="shared" si="20"/>
        <v>兵庫県神戸市中央区</v>
      </c>
      <c r="B1285" s="31" t="s">
        <v>1854</v>
      </c>
      <c r="C1285" s="32" t="s">
        <v>1765</v>
      </c>
      <c r="D1285" s="28" t="s">
        <v>1852</v>
      </c>
      <c r="E1285" s="26" t="s">
        <v>882</v>
      </c>
    </row>
    <row r="1286" spans="1:5">
      <c r="A1286" s="26" t="str">
        <f t="shared" si="20"/>
        <v>兵庫県神戸市西区</v>
      </c>
      <c r="B1286" s="31" t="s">
        <v>1853</v>
      </c>
      <c r="C1286" s="32" t="s">
        <v>1765</v>
      </c>
      <c r="D1286" s="28" t="s">
        <v>1852</v>
      </c>
      <c r="E1286" s="26" t="s">
        <v>880</v>
      </c>
    </row>
    <row r="1287" spans="1:5">
      <c r="A1287" s="26" t="str">
        <f t="shared" si="20"/>
        <v>兵庫県姫路市</v>
      </c>
      <c r="B1287" s="29" t="s">
        <v>1851</v>
      </c>
      <c r="C1287" s="25" t="s">
        <v>1765</v>
      </c>
      <c r="D1287" s="30" t="s">
        <v>1850</v>
      </c>
      <c r="E1287" s="25"/>
    </row>
    <row r="1288" spans="1:5">
      <c r="A1288" s="26" t="str">
        <f t="shared" si="20"/>
        <v>兵庫県尼崎市</v>
      </c>
      <c r="B1288" s="29" t="s">
        <v>1849</v>
      </c>
      <c r="C1288" s="25" t="s">
        <v>1765</v>
      </c>
      <c r="D1288" s="30" t="s">
        <v>1848</v>
      </c>
      <c r="E1288" s="25"/>
    </row>
    <row r="1289" spans="1:5">
      <c r="A1289" s="26" t="str">
        <f t="shared" si="20"/>
        <v>兵庫県明石市</v>
      </c>
      <c r="B1289" s="29" t="s">
        <v>1847</v>
      </c>
      <c r="C1289" s="25" t="s">
        <v>1765</v>
      </c>
      <c r="D1289" s="30" t="s">
        <v>1846</v>
      </c>
      <c r="E1289" s="25"/>
    </row>
    <row r="1290" spans="1:5">
      <c r="A1290" s="26" t="str">
        <f t="shared" si="20"/>
        <v>兵庫県西宮市</v>
      </c>
      <c r="B1290" s="29" t="s">
        <v>1845</v>
      </c>
      <c r="C1290" s="25" t="s">
        <v>1765</v>
      </c>
      <c r="D1290" s="30" t="s">
        <v>1844</v>
      </c>
      <c r="E1290" s="25"/>
    </row>
    <row r="1291" spans="1:5">
      <c r="A1291" s="26" t="str">
        <f t="shared" si="20"/>
        <v>兵庫県洲本市</v>
      </c>
      <c r="B1291" s="29" t="s">
        <v>1843</v>
      </c>
      <c r="C1291" s="25" t="s">
        <v>1765</v>
      </c>
      <c r="D1291" s="30" t="s">
        <v>1842</v>
      </c>
      <c r="E1291" s="25"/>
    </row>
    <row r="1292" spans="1:5">
      <c r="A1292" s="26" t="str">
        <f t="shared" si="20"/>
        <v>兵庫県芦屋市</v>
      </c>
      <c r="B1292" s="29" t="s">
        <v>1841</v>
      </c>
      <c r="C1292" s="25" t="s">
        <v>1765</v>
      </c>
      <c r="D1292" s="30" t="s">
        <v>1840</v>
      </c>
      <c r="E1292" s="25"/>
    </row>
    <row r="1293" spans="1:5">
      <c r="A1293" s="26" t="str">
        <f t="shared" si="20"/>
        <v>兵庫県伊丹市</v>
      </c>
      <c r="B1293" s="29" t="s">
        <v>1839</v>
      </c>
      <c r="C1293" s="25" t="s">
        <v>1765</v>
      </c>
      <c r="D1293" s="30" t="s">
        <v>1838</v>
      </c>
      <c r="E1293" s="25"/>
    </row>
    <row r="1294" spans="1:5">
      <c r="A1294" s="26" t="str">
        <f t="shared" si="20"/>
        <v>兵庫県相生市</v>
      </c>
      <c r="B1294" s="29" t="s">
        <v>1837</v>
      </c>
      <c r="C1294" s="25" t="s">
        <v>1765</v>
      </c>
      <c r="D1294" s="30" t="s">
        <v>1836</v>
      </c>
      <c r="E1294" s="25"/>
    </row>
    <row r="1295" spans="1:5">
      <c r="A1295" s="26" t="str">
        <f t="shared" si="20"/>
        <v>兵庫県豊岡市</v>
      </c>
      <c r="B1295" s="29" t="s">
        <v>1835</v>
      </c>
      <c r="C1295" s="25" t="s">
        <v>1765</v>
      </c>
      <c r="D1295" s="30" t="s">
        <v>1834</v>
      </c>
      <c r="E1295" s="25"/>
    </row>
    <row r="1296" spans="1:5">
      <c r="A1296" s="26" t="str">
        <f t="shared" si="20"/>
        <v>兵庫県加古川市</v>
      </c>
      <c r="B1296" s="29" t="s">
        <v>1833</v>
      </c>
      <c r="C1296" s="25" t="s">
        <v>1765</v>
      </c>
      <c r="D1296" s="30" t="s">
        <v>1832</v>
      </c>
      <c r="E1296" s="25"/>
    </row>
    <row r="1297" spans="1:5">
      <c r="A1297" s="26" t="str">
        <f t="shared" si="20"/>
        <v>兵庫県赤穂市</v>
      </c>
      <c r="B1297" s="29" t="s">
        <v>1831</v>
      </c>
      <c r="C1297" s="25" t="s">
        <v>1765</v>
      </c>
      <c r="D1297" s="30" t="s">
        <v>1830</v>
      </c>
      <c r="E1297" s="25"/>
    </row>
    <row r="1298" spans="1:5">
      <c r="A1298" s="26" t="str">
        <f t="shared" si="20"/>
        <v>兵庫県西脇市</v>
      </c>
      <c r="B1298" s="29" t="s">
        <v>1829</v>
      </c>
      <c r="C1298" s="25" t="s">
        <v>1765</v>
      </c>
      <c r="D1298" s="30" t="s">
        <v>1828</v>
      </c>
      <c r="E1298" s="25"/>
    </row>
    <row r="1299" spans="1:5">
      <c r="A1299" s="26" t="str">
        <f t="shared" si="20"/>
        <v>兵庫県宝塚市</v>
      </c>
      <c r="B1299" s="29" t="s">
        <v>1827</v>
      </c>
      <c r="C1299" s="25" t="s">
        <v>1765</v>
      </c>
      <c r="D1299" s="30" t="s">
        <v>1826</v>
      </c>
      <c r="E1299" s="25"/>
    </row>
    <row r="1300" spans="1:5">
      <c r="A1300" s="26" t="str">
        <f t="shared" si="20"/>
        <v>兵庫県三木市</v>
      </c>
      <c r="B1300" s="29" t="s">
        <v>1825</v>
      </c>
      <c r="C1300" s="25" t="s">
        <v>1765</v>
      </c>
      <c r="D1300" s="30" t="s">
        <v>1824</v>
      </c>
      <c r="E1300" s="25"/>
    </row>
    <row r="1301" spans="1:5">
      <c r="A1301" s="26" t="str">
        <f t="shared" si="20"/>
        <v>兵庫県高砂市</v>
      </c>
      <c r="B1301" s="29" t="s">
        <v>1823</v>
      </c>
      <c r="C1301" s="25" t="s">
        <v>1765</v>
      </c>
      <c r="D1301" s="30" t="s">
        <v>1822</v>
      </c>
      <c r="E1301" s="25"/>
    </row>
    <row r="1302" spans="1:5">
      <c r="A1302" s="26" t="str">
        <f t="shared" si="20"/>
        <v>兵庫県川西市</v>
      </c>
      <c r="B1302" s="29" t="s">
        <v>1821</v>
      </c>
      <c r="C1302" s="25" t="s">
        <v>1765</v>
      </c>
      <c r="D1302" s="30" t="s">
        <v>1820</v>
      </c>
      <c r="E1302" s="25"/>
    </row>
    <row r="1303" spans="1:5">
      <c r="A1303" s="26" t="str">
        <f t="shared" si="20"/>
        <v>兵庫県小野市</v>
      </c>
      <c r="B1303" s="29" t="s">
        <v>1819</v>
      </c>
      <c r="C1303" s="25" t="s">
        <v>1765</v>
      </c>
      <c r="D1303" s="30" t="s">
        <v>1818</v>
      </c>
      <c r="E1303" s="25"/>
    </row>
    <row r="1304" spans="1:5">
      <c r="A1304" s="26" t="str">
        <f t="shared" si="20"/>
        <v>兵庫県三田市</v>
      </c>
      <c r="B1304" s="29" t="s">
        <v>1817</v>
      </c>
      <c r="C1304" s="25" t="s">
        <v>1765</v>
      </c>
      <c r="D1304" s="30" t="s">
        <v>1816</v>
      </c>
      <c r="E1304" s="25"/>
    </row>
    <row r="1305" spans="1:5">
      <c r="A1305" s="26" t="str">
        <f t="shared" si="20"/>
        <v>兵庫県加西市</v>
      </c>
      <c r="B1305" s="29" t="s">
        <v>1815</v>
      </c>
      <c r="C1305" s="25" t="s">
        <v>1765</v>
      </c>
      <c r="D1305" s="30" t="s">
        <v>1814</v>
      </c>
      <c r="E1305" s="25"/>
    </row>
    <row r="1306" spans="1:5">
      <c r="A1306" s="26" t="str">
        <f t="shared" si="20"/>
        <v>兵庫県丹波篠山市</v>
      </c>
      <c r="B1306" s="29" t="s">
        <v>1813</v>
      </c>
      <c r="C1306" s="25" t="s">
        <v>1765</v>
      </c>
      <c r="D1306" s="30" t="s">
        <v>1812</v>
      </c>
      <c r="E1306" s="25"/>
    </row>
    <row r="1307" spans="1:5">
      <c r="A1307" s="26" t="str">
        <f t="shared" si="20"/>
        <v>兵庫県養父市</v>
      </c>
      <c r="B1307" s="29" t="s">
        <v>1811</v>
      </c>
      <c r="C1307" s="25" t="s">
        <v>1765</v>
      </c>
      <c r="D1307" s="30" t="s">
        <v>1810</v>
      </c>
      <c r="E1307" s="25"/>
    </row>
    <row r="1308" spans="1:5">
      <c r="A1308" s="26" t="str">
        <f t="shared" si="20"/>
        <v>兵庫県丹波市</v>
      </c>
      <c r="B1308" s="29" t="s">
        <v>1809</v>
      </c>
      <c r="C1308" s="25" t="s">
        <v>1765</v>
      </c>
      <c r="D1308" s="30" t="s">
        <v>1808</v>
      </c>
      <c r="E1308" s="25"/>
    </row>
    <row r="1309" spans="1:5">
      <c r="A1309" s="26" t="str">
        <f t="shared" si="20"/>
        <v>兵庫県南あわじ市</v>
      </c>
      <c r="B1309" s="29" t="s">
        <v>1807</v>
      </c>
      <c r="C1309" s="25" t="s">
        <v>1765</v>
      </c>
      <c r="D1309" s="30" t="s">
        <v>1806</v>
      </c>
      <c r="E1309" s="25"/>
    </row>
    <row r="1310" spans="1:5">
      <c r="A1310" s="26" t="str">
        <f t="shared" si="20"/>
        <v>兵庫県朝来市</v>
      </c>
      <c r="B1310" s="29" t="s">
        <v>1805</v>
      </c>
      <c r="C1310" s="25" t="s">
        <v>1765</v>
      </c>
      <c r="D1310" s="30" t="s">
        <v>1804</v>
      </c>
      <c r="E1310" s="25"/>
    </row>
    <row r="1311" spans="1:5">
      <c r="A1311" s="26" t="str">
        <f t="shared" si="20"/>
        <v>兵庫県淡路市</v>
      </c>
      <c r="B1311" s="29" t="s">
        <v>1803</v>
      </c>
      <c r="C1311" s="25" t="s">
        <v>1765</v>
      </c>
      <c r="D1311" s="30" t="s">
        <v>1802</v>
      </c>
      <c r="E1311" s="25"/>
    </row>
    <row r="1312" spans="1:5">
      <c r="A1312" s="26" t="str">
        <f t="shared" si="20"/>
        <v>兵庫県宍粟市</v>
      </c>
      <c r="B1312" s="29" t="s">
        <v>1801</v>
      </c>
      <c r="C1312" s="25" t="s">
        <v>1765</v>
      </c>
      <c r="D1312" s="30" t="s">
        <v>1800</v>
      </c>
      <c r="E1312" s="25"/>
    </row>
    <row r="1313" spans="1:5">
      <c r="A1313" s="26" t="str">
        <f t="shared" si="20"/>
        <v>兵庫県加東市</v>
      </c>
      <c r="B1313" s="29" t="s">
        <v>1799</v>
      </c>
      <c r="C1313" s="25" t="s">
        <v>1765</v>
      </c>
      <c r="D1313" s="30" t="s">
        <v>1798</v>
      </c>
      <c r="E1313" s="25"/>
    </row>
    <row r="1314" spans="1:5">
      <c r="A1314" s="26" t="str">
        <f t="shared" si="20"/>
        <v>兵庫県たつの市</v>
      </c>
      <c r="B1314" s="29" t="s">
        <v>1797</v>
      </c>
      <c r="C1314" s="25" t="s">
        <v>1765</v>
      </c>
      <c r="D1314" s="30" t="s">
        <v>1796</v>
      </c>
      <c r="E1314" s="25"/>
    </row>
    <row r="1315" spans="1:5">
      <c r="A1315" s="26" t="str">
        <f t="shared" si="20"/>
        <v>兵庫県川辺郡猪名川町</v>
      </c>
      <c r="B1315" s="29" t="s">
        <v>1795</v>
      </c>
      <c r="C1315" s="25" t="s">
        <v>1765</v>
      </c>
      <c r="D1315" s="30" t="s">
        <v>1794</v>
      </c>
      <c r="E1315" s="25" t="s">
        <v>1793</v>
      </c>
    </row>
    <row r="1316" spans="1:5">
      <c r="A1316" s="26" t="str">
        <f t="shared" si="20"/>
        <v>兵庫県多可郡多可町</v>
      </c>
      <c r="B1316" s="29" t="s">
        <v>1792</v>
      </c>
      <c r="C1316" s="25" t="s">
        <v>1765</v>
      </c>
      <c r="D1316" s="30" t="s">
        <v>1791</v>
      </c>
      <c r="E1316" s="25" t="s">
        <v>1790</v>
      </c>
    </row>
    <row r="1317" spans="1:5">
      <c r="A1317" s="26" t="str">
        <f t="shared" si="20"/>
        <v>兵庫県加古郡稲美町</v>
      </c>
      <c r="B1317" s="29" t="s">
        <v>1789</v>
      </c>
      <c r="C1317" s="25" t="s">
        <v>1765</v>
      </c>
      <c r="D1317" s="30" t="s">
        <v>1786</v>
      </c>
      <c r="E1317" s="25" t="s">
        <v>1788</v>
      </c>
    </row>
    <row r="1318" spans="1:5">
      <c r="A1318" s="26" t="str">
        <f t="shared" si="20"/>
        <v>兵庫県加古郡播磨町</v>
      </c>
      <c r="B1318" s="29" t="s">
        <v>1787</v>
      </c>
      <c r="C1318" s="25" t="s">
        <v>1765</v>
      </c>
      <c r="D1318" s="30" t="s">
        <v>1786</v>
      </c>
      <c r="E1318" s="25" t="s">
        <v>1785</v>
      </c>
    </row>
    <row r="1319" spans="1:5">
      <c r="A1319" s="26" t="str">
        <f t="shared" si="20"/>
        <v>兵庫県神崎郡市川町</v>
      </c>
      <c r="B1319" s="29" t="s">
        <v>1784</v>
      </c>
      <c r="C1319" s="25" t="s">
        <v>1765</v>
      </c>
      <c r="D1319" s="30" t="s">
        <v>1779</v>
      </c>
      <c r="E1319" s="25" t="s">
        <v>1783</v>
      </c>
    </row>
    <row r="1320" spans="1:5">
      <c r="A1320" s="26" t="str">
        <f t="shared" si="20"/>
        <v>兵庫県神崎郡福崎町</v>
      </c>
      <c r="B1320" s="29" t="s">
        <v>1782</v>
      </c>
      <c r="C1320" s="25" t="s">
        <v>1765</v>
      </c>
      <c r="D1320" s="30" t="s">
        <v>1779</v>
      </c>
      <c r="E1320" s="25" t="s">
        <v>1781</v>
      </c>
    </row>
    <row r="1321" spans="1:5">
      <c r="A1321" s="26" t="str">
        <f t="shared" si="20"/>
        <v>兵庫県神崎郡神河町</v>
      </c>
      <c r="B1321" s="29" t="s">
        <v>1780</v>
      </c>
      <c r="C1321" s="25" t="s">
        <v>1765</v>
      </c>
      <c r="D1321" s="30" t="s">
        <v>1779</v>
      </c>
      <c r="E1321" s="25" t="s">
        <v>1778</v>
      </c>
    </row>
    <row r="1322" spans="1:5">
      <c r="A1322" s="26" t="str">
        <f t="shared" si="20"/>
        <v>兵庫県揖保郡太子町</v>
      </c>
      <c r="B1322" s="29" t="s">
        <v>1777</v>
      </c>
      <c r="C1322" s="25" t="s">
        <v>1765</v>
      </c>
      <c r="D1322" s="30" t="s">
        <v>1776</v>
      </c>
      <c r="E1322" s="25" t="s">
        <v>1775</v>
      </c>
    </row>
    <row r="1323" spans="1:5">
      <c r="A1323" s="26" t="str">
        <f t="shared" si="20"/>
        <v>兵庫県赤穂郡上郡町</v>
      </c>
      <c r="B1323" s="29" t="s">
        <v>1774</v>
      </c>
      <c r="C1323" s="25" t="s">
        <v>1765</v>
      </c>
      <c r="D1323" s="30" t="s">
        <v>1773</v>
      </c>
      <c r="E1323" s="25" t="s">
        <v>1772</v>
      </c>
    </row>
    <row r="1324" spans="1:5">
      <c r="A1324" s="26" t="str">
        <f t="shared" si="20"/>
        <v>兵庫県佐用郡佐用町</v>
      </c>
      <c r="B1324" s="29" t="s">
        <v>1771</v>
      </c>
      <c r="C1324" s="25" t="s">
        <v>1765</v>
      </c>
      <c r="D1324" s="30" t="s">
        <v>1770</v>
      </c>
      <c r="E1324" s="25" t="s">
        <v>1769</v>
      </c>
    </row>
    <row r="1325" spans="1:5">
      <c r="A1325" s="26" t="str">
        <f t="shared" si="20"/>
        <v>兵庫県美方郡香美町</v>
      </c>
      <c r="B1325" s="29" t="s">
        <v>1768</v>
      </c>
      <c r="C1325" s="25" t="s">
        <v>1765</v>
      </c>
      <c r="D1325" s="30" t="s">
        <v>1764</v>
      </c>
      <c r="E1325" s="25" t="s">
        <v>1767</v>
      </c>
    </row>
    <row r="1326" spans="1:5">
      <c r="A1326" s="26" t="str">
        <f t="shared" si="20"/>
        <v>兵庫県美方郡新温泉町</v>
      </c>
      <c r="B1326" s="29" t="s">
        <v>1766</v>
      </c>
      <c r="C1326" s="25" t="s">
        <v>1765</v>
      </c>
      <c r="D1326" s="30" t="s">
        <v>1764</v>
      </c>
      <c r="E1326" s="25" t="s">
        <v>1763</v>
      </c>
    </row>
    <row r="1327" spans="1:5">
      <c r="A1327" s="26" t="str">
        <f t="shared" si="20"/>
        <v>奈良県奈良市</v>
      </c>
      <c r="B1327" s="29" t="s">
        <v>1762</v>
      </c>
      <c r="C1327" s="25" t="s">
        <v>1679</v>
      </c>
      <c r="D1327" s="30" t="s">
        <v>1761</v>
      </c>
      <c r="E1327" s="25"/>
    </row>
    <row r="1328" spans="1:5">
      <c r="A1328" s="26" t="str">
        <f t="shared" si="20"/>
        <v>奈良県大和高田市</v>
      </c>
      <c r="B1328" s="29" t="s">
        <v>1760</v>
      </c>
      <c r="C1328" s="25" t="s">
        <v>1679</v>
      </c>
      <c r="D1328" s="30" t="s">
        <v>1759</v>
      </c>
      <c r="E1328" s="25"/>
    </row>
    <row r="1329" spans="1:5">
      <c r="A1329" s="26" t="str">
        <f t="shared" si="20"/>
        <v>奈良県大和郡山市</v>
      </c>
      <c r="B1329" s="29" t="s">
        <v>1758</v>
      </c>
      <c r="C1329" s="25" t="s">
        <v>1679</v>
      </c>
      <c r="D1329" s="30" t="s">
        <v>1757</v>
      </c>
      <c r="E1329" s="25"/>
    </row>
    <row r="1330" spans="1:5">
      <c r="A1330" s="26" t="str">
        <f t="shared" si="20"/>
        <v>奈良県天理市</v>
      </c>
      <c r="B1330" s="29" t="s">
        <v>1756</v>
      </c>
      <c r="C1330" s="25" t="s">
        <v>1679</v>
      </c>
      <c r="D1330" s="30" t="s">
        <v>1755</v>
      </c>
      <c r="E1330" s="25"/>
    </row>
    <row r="1331" spans="1:5">
      <c r="A1331" s="26" t="str">
        <f t="shared" si="20"/>
        <v>奈良県橿原市</v>
      </c>
      <c r="B1331" s="29" t="s">
        <v>1754</v>
      </c>
      <c r="C1331" s="25" t="s">
        <v>1679</v>
      </c>
      <c r="D1331" s="30" t="s">
        <v>1753</v>
      </c>
      <c r="E1331" s="25"/>
    </row>
    <row r="1332" spans="1:5">
      <c r="A1332" s="26" t="str">
        <f t="shared" si="20"/>
        <v>奈良県桜井市</v>
      </c>
      <c r="B1332" s="29" t="s">
        <v>1752</v>
      </c>
      <c r="C1332" s="25" t="s">
        <v>1679</v>
      </c>
      <c r="D1332" s="30" t="s">
        <v>1751</v>
      </c>
      <c r="E1332" s="25"/>
    </row>
    <row r="1333" spans="1:5">
      <c r="A1333" s="26" t="str">
        <f t="shared" si="20"/>
        <v>奈良県五條市</v>
      </c>
      <c r="B1333" s="29" t="s">
        <v>1750</v>
      </c>
      <c r="C1333" s="25" t="s">
        <v>1679</v>
      </c>
      <c r="D1333" s="30" t="s">
        <v>1749</v>
      </c>
      <c r="E1333" s="25"/>
    </row>
    <row r="1334" spans="1:5">
      <c r="A1334" s="26" t="str">
        <f t="shared" si="20"/>
        <v>奈良県御所市</v>
      </c>
      <c r="B1334" s="29" t="s">
        <v>1748</v>
      </c>
      <c r="C1334" s="25" t="s">
        <v>1679</v>
      </c>
      <c r="D1334" s="30" t="s">
        <v>1747</v>
      </c>
      <c r="E1334" s="25"/>
    </row>
    <row r="1335" spans="1:5">
      <c r="A1335" s="26" t="str">
        <f t="shared" si="20"/>
        <v>奈良県生駒市</v>
      </c>
      <c r="B1335" s="29" t="s">
        <v>1746</v>
      </c>
      <c r="C1335" s="25" t="s">
        <v>1679</v>
      </c>
      <c r="D1335" s="30" t="s">
        <v>1745</v>
      </c>
      <c r="E1335" s="25"/>
    </row>
    <row r="1336" spans="1:5">
      <c r="A1336" s="26" t="str">
        <f t="shared" si="20"/>
        <v>奈良県香芝市</v>
      </c>
      <c r="B1336" s="29" t="s">
        <v>1744</v>
      </c>
      <c r="C1336" s="25" t="s">
        <v>1679</v>
      </c>
      <c r="D1336" s="30" t="s">
        <v>1743</v>
      </c>
      <c r="E1336" s="25"/>
    </row>
    <row r="1337" spans="1:5">
      <c r="A1337" s="26" t="str">
        <f t="shared" si="20"/>
        <v>奈良県葛城市</v>
      </c>
      <c r="B1337" s="29" t="s">
        <v>1742</v>
      </c>
      <c r="C1337" s="25" t="s">
        <v>1679</v>
      </c>
      <c r="D1337" s="30" t="s">
        <v>1741</v>
      </c>
      <c r="E1337" s="25"/>
    </row>
    <row r="1338" spans="1:5">
      <c r="A1338" s="26" t="str">
        <f t="shared" si="20"/>
        <v>奈良県宇陀市</v>
      </c>
      <c r="B1338" s="29" t="s">
        <v>1740</v>
      </c>
      <c r="C1338" s="25" t="s">
        <v>1679</v>
      </c>
      <c r="D1338" s="30" t="s">
        <v>1739</v>
      </c>
      <c r="E1338" s="25"/>
    </row>
    <row r="1339" spans="1:5">
      <c r="A1339" s="26" t="str">
        <f t="shared" si="20"/>
        <v>奈良県山辺郡山添村</v>
      </c>
      <c r="B1339" s="29" t="s">
        <v>1738</v>
      </c>
      <c r="C1339" s="25" t="s">
        <v>1679</v>
      </c>
      <c r="D1339" s="30" t="s">
        <v>1737</v>
      </c>
      <c r="E1339" s="25" t="s">
        <v>1736</v>
      </c>
    </row>
    <row r="1340" spans="1:5">
      <c r="A1340" s="26" t="str">
        <f t="shared" si="20"/>
        <v>奈良県生駒郡平群町</v>
      </c>
      <c r="B1340" s="29" t="s">
        <v>1735</v>
      </c>
      <c r="C1340" s="25" t="s">
        <v>1679</v>
      </c>
      <c r="D1340" s="30" t="s">
        <v>1728</v>
      </c>
      <c r="E1340" s="25" t="s">
        <v>1734</v>
      </c>
    </row>
    <row r="1341" spans="1:5">
      <c r="A1341" s="26" t="str">
        <f t="shared" si="20"/>
        <v>奈良県生駒郡三郷町</v>
      </c>
      <c r="B1341" s="29" t="s">
        <v>1733</v>
      </c>
      <c r="C1341" s="25" t="s">
        <v>1679</v>
      </c>
      <c r="D1341" s="30" t="s">
        <v>1728</v>
      </c>
      <c r="E1341" s="25" t="s">
        <v>1732</v>
      </c>
    </row>
    <row r="1342" spans="1:5">
      <c r="A1342" s="26" t="str">
        <f t="shared" si="20"/>
        <v>奈良県生駒郡斑鳩町</v>
      </c>
      <c r="B1342" s="29" t="s">
        <v>1731</v>
      </c>
      <c r="C1342" s="25" t="s">
        <v>1679</v>
      </c>
      <c r="D1342" s="30" t="s">
        <v>1728</v>
      </c>
      <c r="E1342" s="25" t="s">
        <v>1730</v>
      </c>
    </row>
    <row r="1343" spans="1:5">
      <c r="A1343" s="26" t="str">
        <f t="shared" si="20"/>
        <v>奈良県生駒郡安堵町</v>
      </c>
      <c r="B1343" s="29" t="s">
        <v>1729</v>
      </c>
      <c r="C1343" s="25" t="s">
        <v>1679</v>
      </c>
      <c r="D1343" s="30" t="s">
        <v>1728</v>
      </c>
      <c r="E1343" s="25" t="s">
        <v>1727</v>
      </c>
    </row>
    <row r="1344" spans="1:5">
      <c r="A1344" s="26" t="str">
        <f t="shared" si="20"/>
        <v>奈良県磯城郡川西町</v>
      </c>
      <c r="B1344" s="29" t="s">
        <v>1726</v>
      </c>
      <c r="C1344" s="25" t="s">
        <v>1679</v>
      </c>
      <c r="D1344" s="30" t="s">
        <v>1721</v>
      </c>
      <c r="E1344" s="25" t="s">
        <v>1725</v>
      </c>
    </row>
    <row r="1345" spans="1:5">
      <c r="A1345" s="26" t="str">
        <f t="shared" si="20"/>
        <v>奈良県磯城郡三宅町</v>
      </c>
      <c r="B1345" s="29" t="s">
        <v>1724</v>
      </c>
      <c r="C1345" s="25" t="s">
        <v>1679</v>
      </c>
      <c r="D1345" s="30" t="s">
        <v>1721</v>
      </c>
      <c r="E1345" s="25" t="s">
        <v>1723</v>
      </c>
    </row>
    <row r="1346" spans="1:5">
      <c r="A1346" s="26" t="str">
        <f t="shared" ref="A1346:A1409" si="21">C1346&amp;D1346&amp;E1346</f>
        <v>奈良県磯城郡田原本町</v>
      </c>
      <c r="B1346" s="29" t="s">
        <v>1722</v>
      </c>
      <c r="C1346" s="25" t="s">
        <v>1679</v>
      </c>
      <c r="D1346" s="30" t="s">
        <v>1721</v>
      </c>
      <c r="E1346" s="25" t="s">
        <v>1720</v>
      </c>
    </row>
    <row r="1347" spans="1:5">
      <c r="A1347" s="26" t="str">
        <f t="shared" si="21"/>
        <v>奈良県宇陀郡曽爾村</v>
      </c>
      <c r="B1347" s="29" t="s">
        <v>1719</v>
      </c>
      <c r="C1347" s="25" t="s">
        <v>1679</v>
      </c>
      <c r="D1347" s="30" t="s">
        <v>1716</v>
      </c>
      <c r="E1347" s="25" t="s">
        <v>1718</v>
      </c>
    </row>
    <row r="1348" spans="1:5">
      <c r="A1348" s="26" t="str">
        <f t="shared" si="21"/>
        <v>奈良県宇陀郡御杖村</v>
      </c>
      <c r="B1348" s="29" t="s">
        <v>1717</v>
      </c>
      <c r="C1348" s="25" t="s">
        <v>1679</v>
      </c>
      <c r="D1348" s="30" t="s">
        <v>1716</v>
      </c>
      <c r="E1348" s="25" t="s">
        <v>1715</v>
      </c>
    </row>
    <row r="1349" spans="1:5">
      <c r="A1349" s="26" t="str">
        <f t="shared" si="21"/>
        <v>奈良県高市郡高取町</v>
      </c>
      <c r="B1349" s="29" t="s">
        <v>1714</v>
      </c>
      <c r="C1349" s="25" t="s">
        <v>1679</v>
      </c>
      <c r="D1349" s="30" t="s">
        <v>1711</v>
      </c>
      <c r="E1349" s="25" t="s">
        <v>1713</v>
      </c>
    </row>
    <row r="1350" spans="1:5">
      <c r="A1350" s="26" t="str">
        <f t="shared" si="21"/>
        <v>奈良県高市郡明日香村</v>
      </c>
      <c r="B1350" s="29" t="s">
        <v>1712</v>
      </c>
      <c r="C1350" s="25" t="s">
        <v>1679</v>
      </c>
      <c r="D1350" s="30" t="s">
        <v>1711</v>
      </c>
      <c r="E1350" s="25" t="s">
        <v>1710</v>
      </c>
    </row>
    <row r="1351" spans="1:5">
      <c r="A1351" s="26" t="str">
        <f t="shared" si="21"/>
        <v>奈良県北葛城郡上牧町</v>
      </c>
      <c r="B1351" s="29" t="s">
        <v>1709</v>
      </c>
      <c r="C1351" s="25" t="s">
        <v>1679</v>
      </c>
      <c r="D1351" s="30" t="s">
        <v>1702</v>
      </c>
      <c r="E1351" s="25" t="s">
        <v>1708</v>
      </c>
    </row>
    <row r="1352" spans="1:5">
      <c r="A1352" s="26" t="str">
        <f t="shared" si="21"/>
        <v>奈良県北葛城郡王寺町</v>
      </c>
      <c r="B1352" s="29" t="s">
        <v>1707</v>
      </c>
      <c r="C1352" s="25" t="s">
        <v>1679</v>
      </c>
      <c r="D1352" s="30" t="s">
        <v>1702</v>
      </c>
      <c r="E1352" s="25" t="s">
        <v>1706</v>
      </c>
    </row>
    <row r="1353" spans="1:5">
      <c r="A1353" s="26" t="str">
        <f t="shared" si="21"/>
        <v>奈良県北葛城郡広陵町</v>
      </c>
      <c r="B1353" s="29" t="s">
        <v>1705</v>
      </c>
      <c r="C1353" s="25" t="s">
        <v>1679</v>
      </c>
      <c r="D1353" s="30" t="s">
        <v>1702</v>
      </c>
      <c r="E1353" s="25" t="s">
        <v>1704</v>
      </c>
    </row>
    <row r="1354" spans="1:5">
      <c r="A1354" s="26" t="str">
        <f t="shared" si="21"/>
        <v>奈良県北葛城郡河合町</v>
      </c>
      <c r="B1354" s="29" t="s">
        <v>1703</v>
      </c>
      <c r="C1354" s="25" t="s">
        <v>1679</v>
      </c>
      <c r="D1354" s="30" t="s">
        <v>1702</v>
      </c>
      <c r="E1354" s="25" t="s">
        <v>1701</v>
      </c>
    </row>
    <row r="1355" spans="1:5">
      <c r="A1355" s="26" t="str">
        <f t="shared" si="21"/>
        <v>奈良県吉野郡吉野町</v>
      </c>
      <c r="B1355" s="29" t="s">
        <v>1700</v>
      </c>
      <c r="C1355" s="25" t="s">
        <v>1679</v>
      </c>
      <c r="D1355" s="30" t="s">
        <v>1678</v>
      </c>
      <c r="E1355" s="25" t="s">
        <v>1699</v>
      </c>
    </row>
    <row r="1356" spans="1:5">
      <c r="A1356" s="26" t="str">
        <f t="shared" si="21"/>
        <v>奈良県吉野郡大淀町</v>
      </c>
      <c r="B1356" s="29" t="s">
        <v>1698</v>
      </c>
      <c r="C1356" s="25" t="s">
        <v>1679</v>
      </c>
      <c r="D1356" s="30" t="s">
        <v>1678</v>
      </c>
      <c r="E1356" s="25" t="s">
        <v>1697</v>
      </c>
    </row>
    <row r="1357" spans="1:5">
      <c r="A1357" s="26" t="str">
        <f t="shared" si="21"/>
        <v>奈良県吉野郡下市町</v>
      </c>
      <c r="B1357" s="29" t="s">
        <v>1696</v>
      </c>
      <c r="C1357" s="25" t="s">
        <v>1679</v>
      </c>
      <c r="D1357" s="30" t="s">
        <v>1678</v>
      </c>
      <c r="E1357" s="25" t="s">
        <v>1695</v>
      </c>
    </row>
    <row r="1358" spans="1:5">
      <c r="A1358" s="26" t="str">
        <f t="shared" si="21"/>
        <v>奈良県吉野郡黒滝村</v>
      </c>
      <c r="B1358" s="29" t="s">
        <v>1694</v>
      </c>
      <c r="C1358" s="25" t="s">
        <v>1679</v>
      </c>
      <c r="D1358" s="30" t="s">
        <v>1678</v>
      </c>
      <c r="E1358" s="25" t="s">
        <v>1693</v>
      </c>
    </row>
    <row r="1359" spans="1:5">
      <c r="A1359" s="26" t="str">
        <f t="shared" si="21"/>
        <v>奈良県吉野郡天川村</v>
      </c>
      <c r="B1359" s="29" t="s">
        <v>1692</v>
      </c>
      <c r="C1359" s="25" t="s">
        <v>1679</v>
      </c>
      <c r="D1359" s="30" t="s">
        <v>1678</v>
      </c>
      <c r="E1359" s="25" t="s">
        <v>1691</v>
      </c>
    </row>
    <row r="1360" spans="1:5">
      <c r="A1360" s="26" t="str">
        <f t="shared" si="21"/>
        <v>奈良県吉野郡野迫川村</v>
      </c>
      <c r="B1360" s="29" t="s">
        <v>1690</v>
      </c>
      <c r="C1360" s="25" t="s">
        <v>1679</v>
      </c>
      <c r="D1360" s="30" t="s">
        <v>1678</v>
      </c>
      <c r="E1360" s="25" t="s">
        <v>1689</v>
      </c>
    </row>
    <row r="1361" spans="1:5">
      <c r="A1361" s="26" t="str">
        <f t="shared" si="21"/>
        <v>奈良県吉野郡十津川村</v>
      </c>
      <c r="B1361" s="29" t="s">
        <v>1688</v>
      </c>
      <c r="C1361" s="25" t="s">
        <v>1679</v>
      </c>
      <c r="D1361" s="30" t="s">
        <v>1678</v>
      </c>
      <c r="E1361" s="25" t="s">
        <v>1687</v>
      </c>
    </row>
    <row r="1362" spans="1:5">
      <c r="A1362" s="26" t="str">
        <f t="shared" si="21"/>
        <v>奈良県吉野郡下北山村</v>
      </c>
      <c r="B1362" s="29" t="s">
        <v>1686</v>
      </c>
      <c r="C1362" s="25" t="s">
        <v>1679</v>
      </c>
      <c r="D1362" s="30" t="s">
        <v>1678</v>
      </c>
      <c r="E1362" s="25" t="s">
        <v>1685</v>
      </c>
    </row>
    <row r="1363" spans="1:5">
      <c r="A1363" s="26" t="str">
        <f t="shared" si="21"/>
        <v>奈良県吉野郡上北山村</v>
      </c>
      <c r="B1363" s="29" t="s">
        <v>1684</v>
      </c>
      <c r="C1363" s="25" t="s">
        <v>1679</v>
      </c>
      <c r="D1363" s="30" t="s">
        <v>1678</v>
      </c>
      <c r="E1363" s="25" t="s">
        <v>1683</v>
      </c>
    </row>
    <row r="1364" spans="1:5">
      <c r="A1364" s="26" t="str">
        <f t="shared" si="21"/>
        <v>奈良県吉野郡川上村</v>
      </c>
      <c r="B1364" s="29" t="s">
        <v>1682</v>
      </c>
      <c r="C1364" s="25" t="s">
        <v>1679</v>
      </c>
      <c r="D1364" s="30" t="s">
        <v>1678</v>
      </c>
      <c r="E1364" s="25" t="s">
        <v>1681</v>
      </c>
    </row>
    <row r="1365" spans="1:5">
      <c r="A1365" s="26" t="str">
        <f t="shared" si="21"/>
        <v>奈良県吉野郡東吉野村</v>
      </c>
      <c r="B1365" s="29" t="s">
        <v>1680</v>
      </c>
      <c r="C1365" s="25" t="s">
        <v>1679</v>
      </c>
      <c r="D1365" s="30" t="s">
        <v>1678</v>
      </c>
      <c r="E1365" s="25" t="s">
        <v>1677</v>
      </c>
    </row>
    <row r="1366" spans="1:5">
      <c r="A1366" s="26" t="str">
        <f t="shared" si="21"/>
        <v>和歌山県和歌山市</v>
      </c>
      <c r="B1366" s="29" t="s">
        <v>1676</v>
      </c>
      <c r="C1366" s="25" t="s">
        <v>1613</v>
      </c>
      <c r="D1366" s="30" t="s">
        <v>1675</v>
      </c>
      <c r="E1366" s="25"/>
    </row>
    <row r="1367" spans="1:5">
      <c r="A1367" s="26" t="str">
        <f t="shared" si="21"/>
        <v>和歌山県海南市</v>
      </c>
      <c r="B1367" s="29" t="s">
        <v>1674</v>
      </c>
      <c r="C1367" s="25" t="s">
        <v>1613</v>
      </c>
      <c r="D1367" s="30" t="s">
        <v>1673</v>
      </c>
      <c r="E1367" s="25"/>
    </row>
    <row r="1368" spans="1:5">
      <c r="A1368" s="26" t="str">
        <f t="shared" si="21"/>
        <v>和歌山県橋本市</v>
      </c>
      <c r="B1368" s="29" t="s">
        <v>1672</v>
      </c>
      <c r="C1368" s="25" t="s">
        <v>1613</v>
      </c>
      <c r="D1368" s="30" t="s">
        <v>1671</v>
      </c>
      <c r="E1368" s="25"/>
    </row>
    <row r="1369" spans="1:5">
      <c r="A1369" s="26" t="str">
        <f t="shared" si="21"/>
        <v>和歌山県有田市</v>
      </c>
      <c r="B1369" s="29" t="s">
        <v>1670</v>
      </c>
      <c r="C1369" s="25" t="s">
        <v>1613</v>
      </c>
      <c r="D1369" s="30" t="s">
        <v>1669</v>
      </c>
      <c r="E1369" s="25"/>
    </row>
    <row r="1370" spans="1:5">
      <c r="A1370" s="26" t="str">
        <f t="shared" si="21"/>
        <v>和歌山県御坊市</v>
      </c>
      <c r="B1370" s="29" t="s">
        <v>1668</v>
      </c>
      <c r="C1370" s="25" t="s">
        <v>1613</v>
      </c>
      <c r="D1370" s="30" t="s">
        <v>1667</v>
      </c>
      <c r="E1370" s="25"/>
    </row>
    <row r="1371" spans="1:5">
      <c r="A1371" s="26" t="str">
        <f t="shared" si="21"/>
        <v>和歌山県田辺市</v>
      </c>
      <c r="B1371" s="29" t="s">
        <v>1666</v>
      </c>
      <c r="C1371" s="25" t="s">
        <v>1613</v>
      </c>
      <c r="D1371" s="30" t="s">
        <v>1665</v>
      </c>
      <c r="E1371" s="25"/>
    </row>
    <row r="1372" spans="1:5">
      <c r="A1372" s="26" t="str">
        <f t="shared" si="21"/>
        <v>和歌山県新宮市</v>
      </c>
      <c r="B1372" s="29" t="s">
        <v>1664</v>
      </c>
      <c r="C1372" s="25" t="s">
        <v>1613</v>
      </c>
      <c r="D1372" s="30" t="s">
        <v>1663</v>
      </c>
      <c r="E1372" s="25"/>
    </row>
    <row r="1373" spans="1:5">
      <c r="A1373" s="26" t="str">
        <f t="shared" si="21"/>
        <v>和歌山県紀の川市</v>
      </c>
      <c r="B1373" s="29" t="s">
        <v>1662</v>
      </c>
      <c r="C1373" s="25" t="s">
        <v>1613</v>
      </c>
      <c r="D1373" s="30" t="s">
        <v>1661</v>
      </c>
      <c r="E1373" s="25"/>
    </row>
    <row r="1374" spans="1:5">
      <c r="A1374" s="26" t="str">
        <f t="shared" si="21"/>
        <v>和歌山県岩出市</v>
      </c>
      <c r="B1374" s="29" t="s">
        <v>1660</v>
      </c>
      <c r="C1374" s="25" t="s">
        <v>1613</v>
      </c>
      <c r="D1374" s="30" t="s">
        <v>1659</v>
      </c>
      <c r="E1374" s="25"/>
    </row>
    <row r="1375" spans="1:5">
      <c r="A1375" s="26" t="str">
        <f t="shared" si="21"/>
        <v>和歌山県海草郡紀美野町</v>
      </c>
      <c r="B1375" s="29" t="s">
        <v>1658</v>
      </c>
      <c r="C1375" s="25" t="s">
        <v>1613</v>
      </c>
      <c r="D1375" s="30" t="s">
        <v>1657</v>
      </c>
      <c r="E1375" s="25" t="s">
        <v>1656</v>
      </c>
    </row>
    <row r="1376" spans="1:5">
      <c r="A1376" s="26" t="str">
        <f t="shared" si="21"/>
        <v>和歌山県伊都郡かつらぎ町</v>
      </c>
      <c r="B1376" s="29" t="s">
        <v>1655</v>
      </c>
      <c r="C1376" s="25" t="s">
        <v>1613</v>
      </c>
      <c r="D1376" s="30" t="s">
        <v>1650</v>
      </c>
      <c r="E1376" s="25" t="s">
        <v>1654</v>
      </c>
    </row>
    <row r="1377" spans="1:5">
      <c r="A1377" s="26" t="str">
        <f t="shared" si="21"/>
        <v>和歌山県伊都郡九度山町</v>
      </c>
      <c r="B1377" s="29" t="s">
        <v>1653</v>
      </c>
      <c r="C1377" s="25" t="s">
        <v>1613</v>
      </c>
      <c r="D1377" s="30" t="s">
        <v>1650</v>
      </c>
      <c r="E1377" s="25" t="s">
        <v>1652</v>
      </c>
    </row>
    <row r="1378" spans="1:5">
      <c r="A1378" s="26" t="str">
        <f t="shared" si="21"/>
        <v>和歌山県伊都郡高野町</v>
      </c>
      <c r="B1378" s="29" t="s">
        <v>1651</v>
      </c>
      <c r="C1378" s="25" t="s">
        <v>1613</v>
      </c>
      <c r="D1378" s="30" t="s">
        <v>1650</v>
      </c>
      <c r="E1378" s="25" t="s">
        <v>1649</v>
      </c>
    </row>
    <row r="1379" spans="1:5">
      <c r="A1379" s="26" t="str">
        <f t="shared" si="21"/>
        <v>和歌山県有田郡湯浅町</v>
      </c>
      <c r="B1379" s="29" t="s">
        <v>1648</v>
      </c>
      <c r="C1379" s="25" t="s">
        <v>1613</v>
      </c>
      <c r="D1379" s="30" t="s">
        <v>1644</v>
      </c>
      <c r="E1379" s="25" t="s">
        <v>1647</v>
      </c>
    </row>
    <row r="1380" spans="1:5">
      <c r="A1380" s="26" t="str">
        <f t="shared" si="21"/>
        <v>和歌山県有田郡広川町</v>
      </c>
      <c r="B1380" s="29" t="s">
        <v>1646</v>
      </c>
      <c r="C1380" s="25" t="s">
        <v>1613</v>
      </c>
      <c r="D1380" s="30" t="s">
        <v>1644</v>
      </c>
      <c r="E1380" s="25" t="s">
        <v>1005</v>
      </c>
    </row>
    <row r="1381" spans="1:5">
      <c r="A1381" s="26" t="str">
        <f t="shared" si="21"/>
        <v>和歌山県有田郡有田川町</v>
      </c>
      <c r="B1381" s="29" t="s">
        <v>1645</v>
      </c>
      <c r="C1381" s="25" t="s">
        <v>1613</v>
      </c>
      <c r="D1381" s="30" t="s">
        <v>1644</v>
      </c>
      <c r="E1381" s="25" t="s">
        <v>1643</v>
      </c>
    </row>
    <row r="1382" spans="1:5">
      <c r="A1382" s="26" t="str">
        <f t="shared" si="21"/>
        <v>和歌山県日高郡美浜町</v>
      </c>
      <c r="B1382" s="29" t="s">
        <v>1642</v>
      </c>
      <c r="C1382" s="25" t="s">
        <v>1613</v>
      </c>
      <c r="D1382" s="30" t="s">
        <v>1631</v>
      </c>
      <c r="E1382" s="25" t="s">
        <v>1641</v>
      </c>
    </row>
    <row r="1383" spans="1:5">
      <c r="A1383" s="26" t="str">
        <f t="shared" si="21"/>
        <v>和歌山県日高郡日高町</v>
      </c>
      <c r="B1383" s="29" t="s">
        <v>1640</v>
      </c>
      <c r="C1383" s="25" t="s">
        <v>1613</v>
      </c>
      <c r="D1383" s="30" t="s">
        <v>1631</v>
      </c>
      <c r="E1383" s="25" t="s">
        <v>1639</v>
      </c>
    </row>
    <row r="1384" spans="1:5">
      <c r="A1384" s="26" t="str">
        <f t="shared" si="21"/>
        <v>和歌山県日高郡由良町</v>
      </c>
      <c r="B1384" s="29" t="s">
        <v>1638</v>
      </c>
      <c r="C1384" s="25" t="s">
        <v>1613</v>
      </c>
      <c r="D1384" s="30" t="s">
        <v>1631</v>
      </c>
      <c r="E1384" s="25" t="s">
        <v>1637</v>
      </c>
    </row>
    <row r="1385" spans="1:5">
      <c r="A1385" s="26" t="str">
        <f t="shared" si="21"/>
        <v>和歌山県日高郡印南町</v>
      </c>
      <c r="B1385" s="29" t="s">
        <v>1636</v>
      </c>
      <c r="C1385" s="25" t="s">
        <v>1613</v>
      </c>
      <c r="D1385" s="30" t="s">
        <v>1631</v>
      </c>
      <c r="E1385" s="25" t="s">
        <v>1635</v>
      </c>
    </row>
    <row r="1386" spans="1:5">
      <c r="A1386" s="26" t="str">
        <f t="shared" si="21"/>
        <v>和歌山県日高郡みなべ町</v>
      </c>
      <c r="B1386" s="29" t="s">
        <v>1634</v>
      </c>
      <c r="C1386" s="25" t="s">
        <v>1613</v>
      </c>
      <c r="D1386" s="30" t="s">
        <v>1631</v>
      </c>
      <c r="E1386" s="25" t="s">
        <v>1633</v>
      </c>
    </row>
    <row r="1387" spans="1:5">
      <c r="A1387" s="26" t="str">
        <f t="shared" si="21"/>
        <v>和歌山県日高郡日高川町</v>
      </c>
      <c r="B1387" s="29" t="s">
        <v>1632</v>
      </c>
      <c r="C1387" s="25" t="s">
        <v>1613</v>
      </c>
      <c r="D1387" s="30" t="s">
        <v>1631</v>
      </c>
      <c r="E1387" s="25" t="s">
        <v>1630</v>
      </c>
    </row>
    <row r="1388" spans="1:5">
      <c r="A1388" s="26" t="str">
        <f t="shared" si="21"/>
        <v>和歌山県西牟婁郡白浜町</v>
      </c>
      <c r="B1388" s="29" t="s">
        <v>1629</v>
      </c>
      <c r="C1388" s="25" t="s">
        <v>1613</v>
      </c>
      <c r="D1388" s="30" t="s">
        <v>1624</v>
      </c>
      <c r="E1388" s="25" t="s">
        <v>1628</v>
      </c>
    </row>
    <row r="1389" spans="1:5">
      <c r="A1389" s="26" t="str">
        <f t="shared" si="21"/>
        <v>和歌山県西牟婁郡上富田町</v>
      </c>
      <c r="B1389" s="29" t="s">
        <v>1627</v>
      </c>
      <c r="C1389" s="25" t="s">
        <v>1613</v>
      </c>
      <c r="D1389" s="30" t="s">
        <v>1624</v>
      </c>
      <c r="E1389" s="25" t="s">
        <v>1626</v>
      </c>
    </row>
    <row r="1390" spans="1:5">
      <c r="A1390" s="26" t="str">
        <f t="shared" si="21"/>
        <v>和歌山県西牟婁郡すさみ町</v>
      </c>
      <c r="B1390" s="29" t="s">
        <v>1625</v>
      </c>
      <c r="C1390" s="25" t="s">
        <v>1613</v>
      </c>
      <c r="D1390" s="30" t="s">
        <v>1624</v>
      </c>
      <c r="E1390" s="25" t="s">
        <v>1623</v>
      </c>
    </row>
    <row r="1391" spans="1:5">
      <c r="A1391" s="26" t="str">
        <f t="shared" si="21"/>
        <v>和歌山県東牟婁郡那智勝浦町</v>
      </c>
      <c r="B1391" s="29" t="s">
        <v>1622</v>
      </c>
      <c r="C1391" s="25" t="s">
        <v>1613</v>
      </c>
      <c r="D1391" s="30" t="s">
        <v>1612</v>
      </c>
      <c r="E1391" s="25" t="s">
        <v>1621</v>
      </c>
    </row>
    <row r="1392" spans="1:5">
      <c r="A1392" s="26" t="str">
        <f t="shared" si="21"/>
        <v>和歌山県東牟婁郡太地町</v>
      </c>
      <c r="B1392" s="29" t="s">
        <v>1620</v>
      </c>
      <c r="C1392" s="25" t="s">
        <v>1613</v>
      </c>
      <c r="D1392" s="30" t="s">
        <v>1612</v>
      </c>
      <c r="E1392" s="25" t="s">
        <v>1619</v>
      </c>
    </row>
    <row r="1393" spans="1:5">
      <c r="A1393" s="26" t="str">
        <f t="shared" si="21"/>
        <v>和歌山県東牟婁郡古座川町</v>
      </c>
      <c r="B1393" s="29" t="s">
        <v>1618</v>
      </c>
      <c r="C1393" s="25" t="s">
        <v>1613</v>
      </c>
      <c r="D1393" s="30" t="s">
        <v>1612</v>
      </c>
      <c r="E1393" s="25" t="s">
        <v>1617</v>
      </c>
    </row>
    <row r="1394" spans="1:5">
      <c r="A1394" s="26" t="str">
        <f t="shared" si="21"/>
        <v>和歌山県東牟婁郡北山村</v>
      </c>
      <c r="B1394" s="29" t="s">
        <v>1616</v>
      </c>
      <c r="C1394" s="25" t="s">
        <v>1613</v>
      </c>
      <c r="D1394" s="30" t="s">
        <v>1612</v>
      </c>
      <c r="E1394" s="25" t="s">
        <v>1615</v>
      </c>
    </row>
    <row r="1395" spans="1:5">
      <c r="A1395" s="26" t="str">
        <f t="shared" si="21"/>
        <v>和歌山県東牟婁郡串本町</v>
      </c>
      <c r="B1395" s="29" t="s">
        <v>1614</v>
      </c>
      <c r="C1395" s="25" t="s">
        <v>1613</v>
      </c>
      <c r="D1395" s="30" t="s">
        <v>1612</v>
      </c>
      <c r="E1395" s="25" t="s">
        <v>1611</v>
      </c>
    </row>
    <row r="1396" spans="1:5">
      <c r="A1396" s="26" t="str">
        <f t="shared" si="21"/>
        <v>鳥取県鳥取市</v>
      </c>
      <c r="B1396" s="29" t="s">
        <v>1610</v>
      </c>
      <c r="C1396" s="25" t="s">
        <v>1569</v>
      </c>
      <c r="D1396" s="30" t="s">
        <v>1609</v>
      </c>
      <c r="E1396" s="25"/>
    </row>
    <row r="1397" spans="1:5">
      <c r="A1397" s="26" t="str">
        <f t="shared" si="21"/>
        <v>鳥取県米子市</v>
      </c>
      <c r="B1397" s="29" t="s">
        <v>1608</v>
      </c>
      <c r="C1397" s="25" t="s">
        <v>1569</v>
      </c>
      <c r="D1397" s="30" t="s">
        <v>1607</v>
      </c>
      <c r="E1397" s="25"/>
    </row>
    <row r="1398" spans="1:5">
      <c r="A1398" s="26" t="str">
        <f t="shared" si="21"/>
        <v>鳥取県倉吉市</v>
      </c>
      <c r="B1398" s="29" t="s">
        <v>1606</v>
      </c>
      <c r="C1398" s="25" t="s">
        <v>1569</v>
      </c>
      <c r="D1398" s="30" t="s">
        <v>1605</v>
      </c>
      <c r="E1398" s="25"/>
    </row>
    <row r="1399" spans="1:5">
      <c r="A1399" s="26" t="str">
        <f t="shared" si="21"/>
        <v>鳥取県境港市</v>
      </c>
      <c r="B1399" s="29" t="s">
        <v>1604</v>
      </c>
      <c r="C1399" s="25" t="s">
        <v>1569</v>
      </c>
      <c r="D1399" s="30" t="s">
        <v>1603</v>
      </c>
      <c r="E1399" s="25"/>
    </row>
    <row r="1400" spans="1:5">
      <c r="A1400" s="26" t="str">
        <f t="shared" si="21"/>
        <v>鳥取県岩美郡岩美町</v>
      </c>
      <c r="B1400" s="29" t="s">
        <v>1602</v>
      </c>
      <c r="C1400" s="25" t="s">
        <v>1569</v>
      </c>
      <c r="D1400" s="30" t="s">
        <v>1601</v>
      </c>
      <c r="E1400" s="25" t="s">
        <v>1600</v>
      </c>
    </row>
    <row r="1401" spans="1:5">
      <c r="A1401" s="26" t="str">
        <f t="shared" si="21"/>
        <v>鳥取県八頭郡若桜町</v>
      </c>
      <c r="B1401" s="29" t="s">
        <v>1599</v>
      </c>
      <c r="C1401" s="25" t="s">
        <v>1569</v>
      </c>
      <c r="D1401" s="30" t="s">
        <v>1594</v>
      </c>
      <c r="E1401" s="25" t="s">
        <v>1598</v>
      </c>
    </row>
    <row r="1402" spans="1:5">
      <c r="A1402" s="26" t="str">
        <f t="shared" si="21"/>
        <v>鳥取県八頭郡智頭町</v>
      </c>
      <c r="B1402" s="29" t="s">
        <v>1597</v>
      </c>
      <c r="C1402" s="25" t="s">
        <v>1569</v>
      </c>
      <c r="D1402" s="30" t="s">
        <v>1594</v>
      </c>
      <c r="E1402" s="25" t="s">
        <v>1596</v>
      </c>
    </row>
    <row r="1403" spans="1:5">
      <c r="A1403" s="26" t="str">
        <f t="shared" si="21"/>
        <v>鳥取県八頭郡八頭町</v>
      </c>
      <c r="B1403" s="29" t="s">
        <v>1595</v>
      </c>
      <c r="C1403" s="25" t="s">
        <v>1569</v>
      </c>
      <c r="D1403" s="30" t="s">
        <v>1594</v>
      </c>
      <c r="E1403" s="25" t="s">
        <v>1593</v>
      </c>
    </row>
    <row r="1404" spans="1:5">
      <c r="A1404" s="26" t="str">
        <f t="shared" si="21"/>
        <v>鳥取県東伯郡三朝町</v>
      </c>
      <c r="B1404" s="29" t="s">
        <v>1592</v>
      </c>
      <c r="C1404" s="25" t="s">
        <v>1569</v>
      </c>
      <c r="D1404" s="30" t="s">
        <v>1585</v>
      </c>
      <c r="E1404" s="25" t="s">
        <v>1591</v>
      </c>
    </row>
    <row r="1405" spans="1:5">
      <c r="A1405" s="26" t="str">
        <f t="shared" si="21"/>
        <v>鳥取県東伯郡湯梨浜町</v>
      </c>
      <c r="B1405" s="29" t="s">
        <v>1590</v>
      </c>
      <c r="C1405" s="25" t="s">
        <v>1569</v>
      </c>
      <c r="D1405" s="30" t="s">
        <v>1585</v>
      </c>
      <c r="E1405" s="25" t="s">
        <v>1589</v>
      </c>
    </row>
    <row r="1406" spans="1:5">
      <c r="A1406" s="26" t="str">
        <f t="shared" si="21"/>
        <v>鳥取県東伯郡琴浦町</v>
      </c>
      <c r="B1406" s="29" t="s">
        <v>1588</v>
      </c>
      <c r="C1406" s="25" t="s">
        <v>1569</v>
      </c>
      <c r="D1406" s="30" t="s">
        <v>1585</v>
      </c>
      <c r="E1406" s="25" t="s">
        <v>1587</v>
      </c>
    </row>
    <row r="1407" spans="1:5">
      <c r="A1407" s="26" t="str">
        <f t="shared" si="21"/>
        <v>鳥取県東伯郡北栄町</v>
      </c>
      <c r="B1407" s="29" t="s">
        <v>1586</v>
      </c>
      <c r="C1407" s="25" t="s">
        <v>1569</v>
      </c>
      <c r="D1407" s="30" t="s">
        <v>1585</v>
      </c>
      <c r="E1407" s="25" t="s">
        <v>1584</v>
      </c>
    </row>
    <row r="1408" spans="1:5">
      <c r="A1408" s="26" t="str">
        <f t="shared" si="21"/>
        <v>鳥取県西伯郡日吉津村</v>
      </c>
      <c r="B1408" s="29" t="s">
        <v>1583</v>
      </c>
      <c r="C1408" s="25" t="s">
        <v>1569</v>
      </c>
      <c r="D1408" s="30" t="s">
        <v>1576</v>
      </c>
      <c r="E1408" s="25" t="s">
        <v>1582</v>
      </c>
    </row>
    <row r="1409" spans="1:5">
      <c r="A1409" s="26" t="str">
        <f t="shared" si="21"/>
        <v>鳥取県西伯郡大山町</v>
      </c>
      <c r="B1409" s="29" t="s">
        <v>1581</v>
      </c>
      <c r="C1409" s="25" t="s">
        <v>1569</v>
      </c>
      <c r="D1409" s="30" t="s">
        <v>1576</v>
      </c>
      <c r="E1409" s="25" t="s">
        <v>1580</v>
      </c>
    </row>
    <row r="1410" spans="1:5">
      <c r="A1410" s="26" t="str">
        <f t="shared" ref="A1410:A1473" si="22">C1410&amp;D1410&amp;E1410</f>
        <v>鳥取県西伯郡南部町</v>
      </c>
      <c r="B1410" s="29" t="s">
        <v>1579</v>
      </c>
      <c r="C1410" s="25" t="s">
        <v>1569</v>
      </c>
      <c r="D1410" s="30" t="s">
        <v>1576</v>
      </c>
      <c r="E1410" s="25" t="s">
        <v>1578</v>
      </c>
    </row>
    <row r="1411" spans="1:5">
      <c r="A1411" s="26" t="str">
        <f t="shared" si="22"/>
        <v>鳥取県西伯郡伯耆町</v>
      </c>
      <c r="B1411" s="29" t="s">
        <v>1577</v>
      </c>
      <c r="C1411" s="25" t="s">
        <v>1569</v>
      </c>
      <c r="D1411" s="30" t="s">
        <v>1576</v>
      </c>
      <c r="E1411" s="25" t="s">
        <v>1575</v>
      </c>
    </row>
    <row r="1412" spans="1:5">
      <c r="A1412" s="26" t="str">
        <f t="shared" si="22"/>
        <v>鳥取県日野郡日南町</v>
      </c>
      <c r="B1412" s="29" t="s">
        <v>1574</v>
      </c>
      <c r="C1412" s="25" t="s">
        <v>1569</v>
      </c>
      <c r="D1412" s="30" t="s">
        <v>1568</v>
      </c>
      <c r="E1412" s="25" t="s">
        <v>1573</v>
      </c>
    </row>
    <row r="1413" spans="1:5">
      <c r="A1413" s="26" t="str">
        <f t="shared" si="22"/>
        <v>鳥取県日野郡日野町</v>
      </c>
      <c r="B1413" s="29" t="s">
        <v>1572</v>
      </c>
      <c r="C1413" s="25" t="s">
        <v>1569</v>
      </c>
      <c r="D1413" s="30" t="s">
        <v>1568</v>
      </c>
      <c r="E1413" s="25" t="s">
        <v>1571</v>
      </c>
    </row>
    <row r="1414" spans="1:5">
      <c r="A1414" s="26" t="str">
        <f t="shared" si="22"/>
        <v>鳥取県日野郡江府町</v>
      </c>
      <c r="B1414" s="29" t="s">
        <v>1570</v>
      </c>
      <c r="C1414" s="25" t="s">
        <v>1569</v>
      </c>
      <c r="D1414" s="30" t="s">
        <v>1568</v>
      </c>
      <c r="E1414" s="25" t="s">
        <v>1567</v>
      </c>
    </row>
    <row r="1415" spans="1:5">
      <c r="A1415" s="26" t="str">
        <f t="shared" si="22"/>
        <v>島根県松江市</v>
      </c>
      <c r="B1415" s="29" t="s">
        <v>1566</v>
      </c>
      <c r="C1415" s="25" t="s">
        <v>1526</v>
      </c>
      <c r="D1415" s="30" t="s">
        <v>1565</v>
      </c>
      <c r="E1415" s="25"/>
    </row>
    <row r="1416" spans="1:5">
      <c r="A1416" s="26" t="str">
        <f t="shared" si="22"/>
        <v>島根県浜田市</v>
      </c>
      <c r="B1416" s="29" t="s">
        <v>1564</v>
      </c>
      <c r="C1416" s="25" t="s">
        <v>1526</v>
      </c>
      <c r="D1416" s="30" t="s">
        <v>1563</v>
      </c>
      <c r="E1416" s="25"/>
    </row>
    <row r="1417" spans="1:5">
      <c r="A1417" s="26" t="str">
        <f t="shared" si="22"/>
        <v>島根県出雲市</v>
      </c>
      <c r="B1417" s="29" t="s">
        <v>1562</v>
      </c>
      <c r="C1417" s="25" t="s">
        <v>1526</v>
      </c>
      <c r="D1417" s="30" t="s">
        <v>1561</v>
      </c>
      <c r="E1417" s="25"/>
    </row>
    <row r="1418" spans="1:5">
      <c r="A1418" s="26" t="str">
        <f t="shared" si="22"/>
        <v>島根県益田市</v>
      </c>
      <c r="B1418" s="29" t="s">
        <v>1560</v>
      </c>
      <c r="C1418" s="25" t="s">
        <v>1526</v>
      </c>
      <c r="D1418" s="30" t="s">
        <v>1559</v>
      </c>
      <c r="E1418" s="25"/>
    </row>
    <row r="1419" spans="1:5">
      <c r="A1419" s="26" t="str">
        <f t="shared" si="22"/>
        <v>島根県大田市</v>
      </c>
      <c r="B1419" s="29" t="s">
        <v>1558</v>
      </c>
      <c r="C1419" s="25" t="s">
        <v>1526</v>
      </c>
      <c r="D1419" s="30" t="s">
        <v>1557</v>
      </c>
      <c r="E1419" s="25"/>
    </row>
    <row r="1420" spans="1:5">
      <c r="A1420" s="26" t="str">
        <f t="shared" si="22"/>
        <v>島根県安来市</v>
      </c>
      <c r="B1420" s="29" t="s">
        <v>1556</v>
      </c>
      <c r="C1420" s="25" t="s">
        <v>1526</v>
      </c>
      <c r="D1420" s="30" t="s">
        <v>1555</v>
      </c>
      <c r="E1420" s="25"/>
    </row>
    <row r="1421" spans="1:5">
      <c r="A1421" s="26" t="str">
        <f t="shared" si="22"/>
        <v>島根県江津市</v>
      </c>
      <c r="B1421" s="29" t="s">
        <v>1554</v>
      </c>
      <c r="C1421" s="25" t="s">
        <v>1526</v>
      </c>
      <c r="D1421" s="30" t="s">
        <v>1553</v>
      </c>
      <c r="E1421" s="25"/>
    </row>
    <row r="1422" spans="1:5">
      <c r="A1422" s="26" t="str">
        <f t="shared" si="22"/>
        <v>島根県雲南市</v>
      </c>
      <c r="B1422" s="29" t="s">
        <v>1552</v>
      </c>
      <c r="C1422" s="25" t="s">
        <v>1526</v>
      </c>
      <c r="D1422" s="30" t="s">
        <v>1551</v>
      </c>
      <c r="E1422" s="25"/>
    </row>
    <row r="1423" spans="1:5">
      <c r="A1423" s="26" t="str">
        <f t="shared" si="22"/>
        <v>島根県仁多郡奥出雲町</v>
      </c>
      <c r="B1423" s="29" t="s">
        <v>1550</v>
      </c>
      <c r="C1423" s="25" t="s">
        <v>1526</v>
      </c>
      <c r="D1423" s="30" t="s">
        <v>1549</v>
      </c>
      <c r="E1423" s="25" t="s">
        <v>1548</v>
      </c>
    </row>
    <row r="1424" spans="1:5">
      <c r="A1424" s="26" t="str">
        <f t="shared" si="22"/>
        <v>島根県飯石郡飯南町</v>
      </c>
      <c r="B1424" s="29" t="s">
        <v>1547</v>
      </c>
      <c r="C1424" s="25" t="s">
        <v>1526</v>
      </c>
      <c r="D1424" s="30" t="s">
        <v>1546</v>
      </c>
      <c r="E1424" s="25" t="s">
        <v>1545</v>
      </c>
    </row>
    <row r="1425" spans="1:5">
      <c r="A1425" s="26" t="str">
        <f t="shared" si="22"/>
        <v>島根県邑智郡川本町</v>
      </c>
      <c r="B1425" s="29" t="s">
        <v>1544</v>
      </c>
      <c r="C1425" s="25" t="s">
        <v>1526</v>
      </c>
      <c r="D1425" s="30" t="s">
        <v>1540</v>
      </c>
      <c r="E1425" s="25" t="s">
        <v>1543</v>
      </c>
    </row>
    <row r="1426" spans="1:5">
      <c r="A1426" s="26" t="str">
        <f t="shared" si="22"/>
        <v>島根県邑智郡美郷町</v>
      </c>
      <c r="B1426" s="29" t="s">
        <v>1542</v>
      </c>
      <c r="C1426" s="25" t="s">
        <v>1526</v>
      </c>
      <c r="D1426" s="30" t="s">
        <v>1540</v>
      </c>
      <c r="E1426" s="25" t="s">
        <v>688</v>
      </c>
    </row>
    <row r="1427" spans="1:5">
      <c r="A1427" s="26" t="str">
        <f t="shared" si="22"/>
        <v>島根県邑智郡邑南町</v>
      </c>
      <c r="B1427" s="29" t="s">
        <v>1541</v>
      </c>
      <c r="C1427" s="25" t="s">
        <v>1526</v>
      </c>
      <c r="D1427" s="30" t="s">
        <v>1540</v>
      </c>
      <c r="E1427" s="25" t="s">
        <v>1539</v>
      </c>
    </row>
    <row r="1428" spans="1:5">
      <c r="A1428" s="26" t="str">
        <f t="shared" si="22"/>
        <v>島根県鹿足郡津和野町</v>
      </c>
      <c r="B1428" s="29" t="s">
        <v>1538</v>
      </c>
      <c r="C1428" s="25" t="s">
        <v>1526</v>
      </c>
      <c r="D1428" s="30" t="s">
        <v>1535</v>
      </c>
      <c r="E1428" s="25" t="s">
        <v>1537</v>
      </c>
    </row>
    <row r="1429" spans="1:5">
      <c r="A1429" s="26" t="str">
        <f t="shared" si="22"/>
        <v>島根県鹿足郡吉賀町</v>
      </c>
      <c r="B1429" s="29" t="s">
        <v>1536</v>
      </c>
      <c r="C1429" s="25" t="s">
        <v>1526</v>
      </c>
      <c r="D1429" s="30" t="s">
        <v>1535</v>
      </c>
      <c r="E1429" s="25" t="s">
        <v>1534</v>
      </c>
    </row>
    <row r="1430" spans="1:5">
      <c r="A1430" s="26" t="str">
        <f t="shared" si="22"/>
        <v>島根県隠岐郡海士町</v>
      </c>
      <c r="B1430" s="29" t="s">
        <v>1533</v>
      </c>
      <c r="C1430" s="25" t="s">
        <v>1526</v>
      </c>
      <c r="D1430" s="30" t="s">
        <v>1525</v>
      </c>
      <c r="E1430" s="25" t="s">
        <v>1532</v>
      </c>
    </row>
    <row r="1431" spans="1:5">
      <c r="A1431" s="26" t="str">
        <f t="shared" si="22"/>
        <v>島根県隠岐郡西ノ島町</v>
      </c>
      <c r="B1431" s="29" t="s">
        <v>1531</v>
      </c>
      <c r="C1431" s="25" t="s">
        <v>1526</v>
      </c>
      <c r="D1431" s="30" t="s">
        <v>1525</v>
      </c>
      <c r="E1431" s="25" t="s">
        <v>1530</v>
      </c>
    </row>
    <row r="1432" spans="1:5">
      <c r="A1432" s="26" t="str">
        <f t="shared" si="22"/>
        <v>島根県隠岐郡知夫村</v>
      </c>
      <c r="B1432" s="29" t="s">
        <v>1529</v>
      </c>
      <c r="C1432" s="25" t="s">
        <v>1526</v>
      </c>
      <c r="D1432" s="30" t="s">
        <v>1525</v>
      </c>
      <c r="E1432" s="25" t="s">
        <v>1528</v>
      </c>
    </row>
    <row r="1433" spans="1:5">
      <c r="A1433" s="26" t="str">
        <f t="shared" si="22"/>
        <v>島根県隠岐郡隠岐の島町</v>
      </c>
      <c r="B1433" s="29" t="s">
        <v>1527</v>
      </c>
      <c r="C1433" s="25" t="s">
        <v>1526</v>
      </c>
      <c r="D1433" s="30" t="s">
        <v>1525</v>
      </c>
      <c r="E1433" s="25" t="s">
        <v>1524</v>
      </c>
    </row>
    <row r="1434" spans="1:5">
      <c r="A1434" s="26" t="str">
        <f t="shared" si="22"/>
        <v>岡山県岡山市北区</v>
      </c>
      <c r="B1434" s="31" t="s">
        <v>1523</v>
      </c>
      <c r="C1434" s="32" t="s">
        <v>1458</v>
      </c>
      <c r="D1434" s="28" t="s">
        <v>1519</v>
      </c>
      <c r="E1434" s="26" t="s">
        <v>877</v>
      </c>
    </row>
    <row r="1435" spans="1:5">
      <c r="A1435" s="26" t="str">
        <f t="shared" si="22"/>
        <v>岡山県岡山市中区</v>
      </c>
      <c r="B1435" s="31" t="s">
        <v>1522</v>
      </c>
      <c r="C1435" s="32" t="s">
        <v>1458</v>
      </c>
      <c r="D1435" s="28" t="s">
        <v>1519</v>
      </c>
      <c r="E1435" s="26" t="s">
        <v>1454</v>
      </c>
    </row>
    <row r="1436" spans="1:5">
      <c r="A1436" s="26" t="str">
        <f t="shared" si="22"/>
        <v>岡山県岡山市東区</v>
      </c>
      <c r="B1436" s="31" t="s">
        <v>1521</v>
      </c>
      <c r="C1436" s="32" t="s">
        <v>1458</v>
      </c>
      <c r="D1436" s="28" t="s">
        <v>1519</v>
      </c>
      <c r="E1436" s="26" t="s">
        <v>881</v>
      </c>
    </row>
    <row r="1437" spans="1:5">
      <c r="A1437" s="26" t="str">
        <f t="shared" si="22"/>
        <v>岡山県岡山市南区</v>
      </c>
      <c r="B1437" s="31" t="s">
        <v>1520</v>
      </c>
      <c r="C1437" s="32" t="s">
        <v>1458</v>
      </c>
      <c r="D1437" s="28" t="s">
        <v>1519</v>
      </c>
      <c r="E1437" s="26" t="s">
        <v>879</v>
      </c>
    </row>
    <row r="1438" spans="1:5">
      <c r="A1438" s="26" t="str">
        <f t="shared" si="22"/>
        <v>岡山県倉敷市</v>
      </c>
      <c r="B1438" s="29" t="s">
        <v>1518</v>
      </c>
      <c r="C1438" s="25" t="s">
        <v>1458</v>
      </c>
      <c r="D1438" s="30" t="s">
        <v>1517</v>
      </c>
      <c r="E1438" s="25"/>
    </row>
    <row r="1439" spans="1:5">
      <c r="A1439" s="26" t="str">
        <f t="shared" si="22"/>
        <v>岡山県津山市</v>
      </c>
      <c r="B1439" s="29" t="s">
        <v>1516</v>
      </c>
      <c r="C1439" s="25" t="s">
        <v>1458</v>
      </c>
      <c r="D1439" s="30" t="s">
        <v>1515</v>
      </c>
      <c r="E1439" s="25"/>
    </row>
    <row r="1440" spans="1:5">
      <c r="A1440" s="26" t="str">
        <f t="shared" si="22"/>
        <v>岡山県玉野市</v>
      </c>
      <c r="B1440" s="29" t="s">
        <v>1514</v>
      </c>
      <c r="C1440" s="25" t="s">
        <v>1458</v>
      </c>
      <c r="D1440" s="30" t="s">
        <v>1513</v>
      </c>
      <c r="E1440" s="25"/>
    </row>
    <row r="1441" spans="1:5">
      <c r="A1441" s="26" t="str">
        <f t="shared" si="22"/>
        <v>岡山県笠岡市</v>
      </c>
      <c r="B1441" s="29" t="s">
        <v>1512</v>
      </c>
      <c r="C1441" s="25" t="s">
        <v>1458</v>
      </c>
      <c r="D1441" s="30" t="s">
        <v>1511</v>
      </c>
      <c r="E1441" s="25"/>
    </row>
    <row r="1442" spans="1:5">
      <c r="A1442" s="26" t="str">
        <f t="shared" si="22"/>
        <v>岡山県井原市</v>
      </c>
      <c r="B1442" s="29" t="s">
        <v>1510</v>
      </c>
      <c r="C1442" s="25" t="s">
        <v>1458</v>
      </c>
      <c r="D1442" s="30" t="s">
        <v>1509</v>
      </c>
      <c r="E1442" s="25"/>
    </row>
    <row r="1443" spans="1:5">
      <c r="A1443" s="26" t="str">
        <f t="shared" si="22"/>
        <v>岡山県総社市</v>
      </c>
      <c r="B1443" s="29" t="s">
        <v>1508</v>
      </c>
      <c r="C1443" s="25" t="s">
        <v>1458</v>
      </c>
      <c r="D1443" s="30" t="s">
        <v>1507</v>
      </c>
      <c r="E1443" s="25"/>
    </row>
    <row r="1444" spans="1:5">
      <c r="A1444" s="26" t="str">
        <f t="shared" si="22"/>
        <v>岡山県高梁市</v>
      </c>
      <c r="B1444" s="29" t="s">
        <v>1506</v>
      </c>
      <c r="C1444" s="25" t="s">
        <v>1458</v>
      </c>
      <c r="D1444" s="30" t="s">
        <v>1505</v>
      </c>
      <c r="E1444" s="25"/>
    </row>
    <row r="1445" spans="1:5">
      <c r="A1445" s="26" t="str">
        <f t="shared" si="22"/>
        <v>岡山県新見市</v>
      </c>
      <c r="B1445" s="29" t="s">
        <v>1504</v>
      </c>
      <c r="C1445" s="25" t="s">
        <v>1458</v>
      </c>
      <c r="D1445" s="30" t="s">
        <v>1503</v>
      </c>
      <c r="E1445" s="25"/>
    </row>
    <row r="1446" spans="1:5">
      <c r="A1446" s="26" t="str">
        <f t="shared" si="22"/>
        <v>岡山県備前市</v>
      </c>
      <c r="B1446" s="29" t="s">
        <v>1502</v>
      </c>
      <c r="C1446" s="25" t="s">
        <v>1458</v>
      </c>
      <c r="D1446" s="30" t="s">
        <v>1501</v>
      </c>
      <c r="E1446" s="25"/>
    </row>
    <row r="1447" spans="1:5">
      <c r="A1447" s="26" t="str">
        <f t="shared" si="22"/>
        <v>岡山県瀬戸内市</v>
      </c>
      <c r="B1447" s="29" t="s">
        <v>1500</v>
      </c>
      <c r="C1447" s="25" t="s">
        <v>1458</v>
      </c>
      <c r="D1447" s="30" t="s">
        <v>1499</v>
      </c>
      <c r="E1447" s="25"/>
    </row>
    <row r="1448" spans="1:5">
      <c r="A1448" s="26" t="str">
        <f t="shared" si="22"/>
        <v>岡山県赤磐市</v>
      </c>
      <c r="B1448" s="29" t="s">
        <v>1498</v>
      </c>
      <c r="C1448" s="25" t="s">
        <v>1458</v>
      </c>
      <c r="D1448" s="30" t="s">
        <v>1497</v>
      </c>
      <c r="E1448" s="25"/>
    </row>
    <row r="1449" spans="1:5">
      <c r="A1449" s="26" t="str">
        <f t="shared" si="22"/>
        <v>岡山県真庭市</v>
      </c>
      <c r="B1449" s="29" t="s">
        <v>1496</v>
      </c>
      <c r="C1449" s="25" t="s">
        <v>1458</v>
      </c>
      <c r="D1449" s="30" t="s">
        <v>1495</v>
      </c>
      <c r="E1449" s="25"/>
    </row>
    <row r="1450" spans="1:5">
      <c r="A1450" s="26" t="str">
        <f t="shared" si="22"/>
        <v>岡山県美作市</v>
      </c>
      <c r="B1450" s="29" t="s">
        <v>1494</v>
      </c>
      <c r="C1450" s="25" t="s">
        <v>1458</v>
      </c>
      <c r="D1450" s="30" t="s">
        <v>1493</v>
      </c>
      <c r="E1450" s="25"/>
    </row>
    <row r="1451" spans="1:5">
      <c r="A1451" s="26" t="str">
        <f t="shared" si="22"/>
        <v>岡山県浅口市</v>
      </c>
      <c r="B1451" s="29" t="s">
        <v>1492</v>
      </c>
      <c r="C1451" s="25" t="s">
        <v>1458</v>
      </c>
      <c r="D1451" s="30" t="s">
        <v>1491</v>
      </c>
      <c r="E1451" s="25"/>
    </row>
    <row r="1452" spans="1:5">
      <c r="A1452" s="26" t="str">
        <f t="shared" si="22"/>
        <v>岡山県和気郡和気町</v>
      </c>
      <c r="B1452" s="29" t="s">
        <v>1490</v>
      </c>
      <c r="C1452" s="25" t="s">
        <v>1458</v>
      </c>
      <c r="D1452" s="30" t="s">
        <v>1489</v>
      </c>
      <c r="E1452" s="25" t="s">
        <v>1488</v>
      </c>
    </row>
    <row r="1453" spans="1:5">
      <c r="A1453" s="26" t="str">
        <f t="shared" si="22"/>
        <v>岡山県都窪郡早島町</v>
      </c>
      <c r="B1453" s="29" t="s">
        <v>1487</v>
      </c>
      <c r="C1453" s="25" t="s">
        <v>1458</v>
      </c>
      <c r="D1453" s="30" t="s">
        <v>1486</v>
      </c>
      <c r="E1453" s="25" t="s">
        <v>1485</v>
      </c>
    </row>
    <row r="1454" spans="1:5">
      <c r="A1454" s="26" t="str">
        <f t="shared" si="22"/>
        <v>岡山県浅口郡里庄町</v>
      </c>
      <c r="B1454" s="29" t="s">
        <v>1484</v>
      </c>
      <c r="C1454" s="25" t="s">
        <v>1458</v>
      </c>
      <c r="D1454" s="30" t="s">
        <v>1483</v>
      </c>
      <c r="E1454" s="25" t="s">
        <v>1482</v>
      </c>
    </row>
    <row r="1455" spans="1:5">
      <c r="A1455" s="26" t="str">
        <f t="shared" si="22"/>
        <v>岡山県小田郡矢掛町</v>
      </c>
      <c r="B1455" s="29" t="s">
        <v>1481</v>
      </c>
      <c r="C1455" s="25" t="s">
        <v>1458</v>
      </c>
      <c r="D1455" s="30" t="s">
        <v>1480</v>
      </c>
      <c r="E1455" s="25" t="s">
        <v>1479</v>
      </c>
    </row>
    <row r="1456" spans="1:5">
      <c r="A1456" s="26" t="str">
        <f t="shared" si="22"/>
        <v>岡山県真庭郡新庄村</v>
      </c>
      <c r="B1456" s="29" t="s">
        <v>1478</v>
      </c>
      <c r="C1456" s="25" t="s">
        <v>1458</v>
      </c>
      <c r="D1456" s="30" t="s">
        <v>1477</v>
      </c>
      <c r="E1456" s="25" t="s">
        <v>1476</v>
      </c>
    </row>
    <row r="1457" spans="1:5">
      <c r="A1457" s="26" t="str">
        <f t="shared" si="22"/>
        <v>岡山県苫田郡鏡野町</v>
      </c>
      <c r="B1457" s="29" t="s">
        <v>1475</v>
      </c>
      <c r="C1457" s="25" t="s">
        <v>1458</v>
      </c>
      <c r="D1457" s="30" t="s">
        <v>1474</v>
      </c>
      <c r="E1457" s="25" t="s">
        <v>1473</v>
      </c>
    </row>
    <row r="1458" spans="1:5">
      <c r="A1458" s="26" t="str">
        <f t="shared" si="22"/>
        <v>岡山県勝田郡勝央町</v>
      </c>
      <c r="B1458" s="29" t="s">
        <v>1472</v>
      </c>
      <c r="C1458" s="25" t="s">
        <v>1458</v>
      </c>
      <c r="D1458" s="30" t="s">
        <v>1469</v>
      </c>
      <c r="E1458" s="25" t="s">
        <v>1471</v>
      </c>
    </row>
    <row r="1459" spans="1:5">
      <c r="A1459" s="26" t="str">
        <f t="shared" si="22"/>
        <v>岡山県勝田郡奈義町</v>
      </c>
      <c r="B1459" s="29" t="s">
        <v>1470</v>
      </c>
      <c r="C1459" s="25" t="s">
        <v>1458</v>
      </c>
      <c r="D1459" s="30" t="s">
        <v>1469</v>
      </c>
      <c r="E1459" s="25" t="s">
        <v>1468</v>
      </c>
    </row>
    <row r="1460" spans="1:5">
      <c r="A1460" s="26" t="str">
        <f t="shared" si="22"/>
        <v>岡山県英田郡西粟倉村</v>
      </c>
      <c r="B1460" s="29" t="s">
        <v>1467</v>
      </c>
      <c r="C1460" s="25" t="s">
        <v>1458</v>
      </c>
      <c r="D1460" s="30" t="s">
        <v>1466</v>
      </c>
      <c r="E1460" s="25" t="s">
        <v>1465</v>
      </c>
    </row>
    <row r="1461" spans="1:5">
      <c r="A1461" s="26" t="str">
        <f t="shared" si="22"/>
        <v>岡山県久米郡久米南町</v>
      </c>
      <c r="B1461" s="29" t="s">
        <v>1464</v>
      </c>
      <c r="C1461" s="25" t="s">
        <v>1458</v>
      </c>
      <c r="D1461" s="30" t="s">
        <v>1461</v>
      </c>
      <c r="E1461" s="25" t="s">
        <v>1463</v>
      </c>
    </row>
    <row r="1462" spans="1:5">
      <c r="A1462" s="26" t="str">
        <f t="shared" si="22"/>
        <v>岡山県久米郡美咲町</v>
      </c>
      <c r="B1462" s="29" t="s">
        <v>1462</v>
      </c>
      <c r="C1462" s="25" t="s">
        <v>1458</v>
      </c>
      <c r="D1462" s="30" t="s">
        <v>1461</v>
      </c>
      <c r="E1462" s="25" t="s">
        <v>1460</v>
      </c>
    </row>
    <row r="1463" spans="1:5">
      <c r="A1463" s="26" t="str">
        <f t="shared" si="22"/>
        <v>岡山県加賀郡吉備中央町</v>
      </c>
      <c r="B1463" s="29" t="s">
        <v>1459</v>
      </c>
      <c r="C1463" s="25" t="s">
        <v>1458</v>
      </c>
      <c r="D1463" s="30" t="s">
        <v>1457</v>
      </c>
      <c r="E1463" s="25" t="s">
        <v>1456</v>
      </c>
    </row>
    <row r="1464" spans="1:5">
      <c r="A1464" s="26" t="str">
        <f t="shared" si="22"/>
        <v>広島県広島市中区</v>
      </c>
      <c r="B1464" s="31" t="s">
        <v>1455</v>
      </c>
      <c r="C1464" s="32" t="s">
        <v>1395</v>
      </c>
      <c r="D1464" s="28" t="s">
        <v>1443</v>
      </c>
      <c r="E1464" s="26" t="s">
        <v>1454</v>
      </c>
    </row>
    <row r="1465" spans="1:5">
      <c r="A1465" s="26" t="str">
        <f t="shared" si="22"/>
        <v>広島県広島市東区</v>
      </c>
      <c r="B1465" s="31" t="s">
        <v>1453</v>
      </c>
      <c r="C1465" s="32" t="s">
        <v>1395</v>
      </c>
      <c r="D1465" s="28" t="s">
        <v>1443</v>
      </c>
      <c r="E1465" s="26" t="s">
        <v>881</v>
      </c>
    </row>
    <row r="1466" spans="1:5">
      <c r="A1466" s="26" t="str">
        <f t="shared" si="22"/>
        <v>広島県広島市南区</v>
      </c>
      <c r="B1466" s="31" t="s">
        <v>1452</v>
      </c>
      <c r="C1466" s="32" t="s">
        <v>1395</v>
      </c>
      <c r="D1466" s="28" t="s">
        <v>1443</v>
      </c>
      <c r="E1466" s="26" t="s">
        <v>879</v>
      </c>
    </row>
    <row r="1467" spans="1:5">
      <c r="A1467" s="26" t="str">
        <f t="shared" si="22"/>
        <v>広島県広島市西区</v>
      </c>
      <c r="B1467" s="31" t="s">
        <v>1451</v>
      </c>
      <c r="C1467" s="32" t="s">
        <v>1395</v>
      </c>
      <c r="D1467" s="28" t="s">
        <v>1443</v>
      </c>
      <c r="E1467" s="26" t="s">
        <v>880</v>
      </c>
    </row>
    <row r="1468" spans="1:5">
      <c r="A1468" s="26" t="str">
        <f t="shared" si="22"/>
        <v>広島県広島市安佐南区</v>
      </c>
      <c r="B1468" s="31" t="s">
        <v>1450</v>
      </c>
      <c r="C1468" s="32" t="s">
        <v>1395</v>
      </c>
      <c r="D1468" s="28" t="s">
        <v>1443</v>
      </c>
      <c r="E1468" s="26" t="s">
        <v>1449</v>
      </c>
    </row>
    <row r="1469" spans="1:5">
      <c r="A1469" s="26" t="str">
        <f t="shared" si="22"/>
        <v>広島県広島市安佐北区</v>
      </c>
      <c r="B1469" s="31" t="s">
        <v>1448</v>
      </c>
      <c r="C1469" s="32" t="s">
        <v>1395</v>
      </c>
      <c r="D1469" s="28" t="s">
        <v>1443</v>
      </c>
      <c r="E1469" s="26" t="s">
        <v>1447</v>
      </c>
    </row>
    <row r="1470" spans="1:5">
      <c r="A1470" s="26" t="str">
        <f t="shared" si="22"/>
        <v>広島県広島市安芸区</v>
      </c>
      <c r="B1470" s="31" t="s">
        <v>1446</v>
      </c>
      <c r="C1470" s="32" t="s">
        <v>1395</v>
      </c>
      <c r="D1470" s="28" t="s">
        <v>1443</v>
      </c>
      <c r="E1470" s="26" t="s">
        <v>1445</v>
      </c>
    </row>
    <row r="1471" spans="1:5">
      <c r="A1471" s="26" t="str">
        <f t="shared" si="22"/>
        <v>広島県広島市佐伯区</v>
      </c>
      <c r="B1471" s="31" t="s">
        <v>1444</v>
      </c>
      <c r="C1471" s="32" t="s">
        <v>1395</v>
      </c>
      <c r="D1471" s="28" t="s">
        <v>1443</v>
      </c>
      <c r="E1471" s="26" t="s">
        <v>1442</v>
      </c>
    </row>
    <row r="1472" spans="1:5">
      <c r="A1472" s="26" t="str">
        <f t="shared" si="22"/>
        <v>広島県呉市</v>
      </c>
      <c r="B1472" s="29" t="s">
        <v>1441</v>
      </c>
      <c r="C1472" s="25" t="s">
        <v>1395</v>
      </c>
      <c r="D1472" s="30" t="s">
        <v>1440</v>
      </c>
      <c r="E1472" s="25"/>
    </row>
    <row r="1473" spans="1:5">
      <c r="A1473" s="26" t="str">
        <f t="shared" si="22"/>
        <v>広島県竹原市</v>
      </c>
      <c r="B1473" s="29" t="s">
        <v>1439</v>
      </c>
      <c r="C1473" s="25" t="s">
        <v>1395</v>
      </c>
      <c r="D1473" s="30" t="s">
        <v>1438</v>
      </c>
      <c r="E1473" s="25"/>
    </row>
    <row r="1474" spans="1:5">
      <c r="A1474" s="26" t="str">
        <f t="shared" ref="A1474:A1537" si="23">C1474&amp;D1474&amp;E1474</f>
        <v>広島県三原市</v>
      </c>
      <c r="B1474" s="29" t="s">
        <v>1437</v>
      </c>
      <c r="C1474" s="25" t="s">
        <v>1395</v>
      </c>
      <c r="D1474" s="30" t="s">
        <v>1436</v>
      </c>
      <c r="E1474" s="25"/>
    </row>
    <row r="1475" spans="1:5">
      <c r="A1475" s="26" t="str">
        <f t="shared" si="23"/>
        <v>広島県尾道市</v>
      </c>
      <c r="B1475" s="29" t="s">
        <v>1435</v>
      </c>
      <c r="C1475" s="25" t="s">
        <v>1395</v>
      </c>
      <c r="D1475" s="30" t="s">
        <v>1434</v>
      </c>
      <c r="E1475" s="25"/>
    </row>
    <row r="1476" spans="1:5">
      <c r="A1476" s="26" t="str">
        <f t="shared" si="23"/>
        <v>広島県福山市</v>
      </c>
      <c r="B1476" s="29" t="s">
        <v>1433</v>
      </c>
      <c r="C1476" s="25" t="s">
        <v>1395</v>
      </c>
      <c r="D1476" s="30" t="s">
        <v>1432</v>
      </c>
      <c r="E1476" s="25"/>
    </row>
    <row r="1477" spans="1:5">
      <c r="A1477" s="26" t="str">
        <f t="shared" si="23"/>
        <v>広島県府中市</v>
      </c>
      <c r="B1477" s="29" t="s">
        <v>1431</v>
      </c>
      <c r="C1477" s="25" t="s">
        <v>1395</v>
      </c>
      <c r="D1477" s="30" t="s">
        <v>1430</v>
      </c>
      <c r="E1477" s="25"/>
    </row>
    <row r="1478" spans="1:5">
      <c r="A1478" s="26" t="str">
        <f t="shared" si="23"/>
        <v>広島県三次市</v>
      </c>
      <c r="B1478" s="29" t="s">
        <v>1429</v>
      </c>
      <c r="C1478" s="25" t="s">
        <v>1395</v>
      </c>
      <c r="D1478" s="30" t="s">
        <v>1428</v>
      </c>
      <c r="E1478" s="25"/>
    </row>
    <row r="1479" spans="1:5">
      <c r="A1479" s="26" t="str">
        <f t="shared" si="23"/>
        <v>広島県庄原市</v>
      </c>
      <c r="B1479" s="29" t="s">
        <v>1427</v>
      </c>
      <c r="C1479" s="25" t="s">
        <v>1395</v>
      </c>
      <c r="D1479" s="30" t="s">
        <v>1426</v>
      </c>
      <c r="E1479" s="25"/>
    </row>
    <row r="1480" spans="1:5">
      <c r="A1480" s="26" t="str">
        <f t="shared" si="23"/>
        <v>広島県大竹市</v>
      </c>
      <c r="B1480" s="29" t="s">
        <v>1425</v>
      </c>
      <c r="C1480" s="25" t="s">
        <v>1395</v>
      </c>
      <c r="D1480" s="30" t="s">
        <v>1424</v>
      </c>
      <c r="E1480" s="25"/>
    </row>
    <row r="1481" spans="1:5">
      <c r="A1481" s="26" t="str">
        <f t="shared" si="23"/>
        <v>広島県東広島市</v>
      </c>
      <c r="B1481" s="29" t="s">
        <v>1423</v>
      </c>
      <c r="C1481" s="25" t="s">
        <v>1395</v>
      </c>
      <c r="D1481" s="30" t="s">
        <v>1422</v>
      </c>
      <c r="E1481" s="25"/>
    </row>
    <row r="1482" spans="1:5">
      <c r="A1482" s="26" t="str">
        <f t="shared" si="23"/>
        <v>広島県廿日市市</v>
      </c>
      <c r="B1482" s="29" t="s">
        <v>1421</v>
      </c>
      <c r="C1482" s="25" t="s">
        <v>1395</v>
      </c>
      <c r="D1482" s="30" t="s">
        <v>1420</v>
      </c>
      <c r="E1482" s="25"/>
    </row>
    <row r="1483" spans="1:5">
      <c r="A1483" s="26" t="str">
        <f t="shared" si="23"/>
        <v>広島県安芸高田市</v>
      </c>
      <c r="B1483" s="29" t="s">
        <v>1419</v>
      </c>
      <c r="C1483" s="25" t="s">
        <v>1395</v>
      </c>
      <c r="D1483" s="30" t="s">
        <v>1418</v>
      </c>
      <c r="E1483" s="25"/>
    </row>
    <row r="1484" spans="1:5">
      <c r="A1484" s="26" t="str">
        <f t="shared" si="23"/>
        <v>広島県江田島市</v>
      </c>
      <c r="B1484" s="29" t="s">
        <v>1417</v>
      </c>
      <c r="C1484" s="25" t="s">
        <v>1395</v>
      </c>
      <c r="D1484" s="30" t="s">
        <v>1416</v>
      </c>
      <c r="E1484" s="25"/>
    </row>
    <row r="1485" spans="1:5">
      <c r="A1485" s="26" t="str">
        <f t="shared" si="23"/>
        <v>広島県安芸郡府中町</v>
      </c>
      <c r="B1485" s="29" t="s">
        <v>1415</v>
      </c>
      <c r="C1485" s="25" t="s">
        <v>1395</v>
      </c>
      <c r="D1485" s="30" t="s">
        <v>1171</v>
      </c>
      <c r="E1485" s="25" t="s">
        <v>1414</v>
      </c>
    </row>
    <row r="1486" spans="1:5">
      <c r="A1486" s="26" t="str">
        <f t="shared" si="23"/>
        <v>広島県安芸郡海田町</v>
      </c>
      <c r="B1486" s="29" t="s">
        <v>1413</v>
      </c>
      <c r="C1486" s="25" t="s">
        <v>1395</v>
      </c>
      <c r="D1486" s="30" t="s">
        <v>1171</v>
      </c>
      <c r="E1486" s="25" t="s">
        <v>1412</v>
      </c>
    </row>
    <row r="1487" spans="1:5">
      <c r="A1487" s="26" t="str">
        <f t="shared" si="23"/>
        <v>広島県安芸郡熊野町</v>
      </c>
      <c r="B1487" s="29" t="s">
        <v>1411</v>
      </c>
      <c r="C1487" s="25" t="s">
        <v>1395</v>
      </c>
      <c r="D1487" s="30" t="s">
        <v>1171</v>
      </c>
      <c r="E1487" s="25" t="s">
        <v>1410</v>
      </c>
    </row>
    <row r="1488" spans="1:5">
      <c r="A1488" s="26" t="str">
        <f t="shared" si="23"/>
        <v>広島県安芸郡坂町</v>
      </c>
      <c r="B1488" s="29" t="s">
        <v>1409</v>
      </c>
      <c r="C1488" s="25" t="s">
        <v>1395</v>
      </c>
      <c r="D1488" s="30" t="s">
        <v>1171</v>
      </c>
      <c r="E1488" s="25" t="s">
        <v>1408</v>
      </c>
    </row>
    <row r="1489" spans="1:5">
      <c r="A1489" s="26" t="str">
        <f t="shared" si="23"/>
        <v>広島県山県郡安芸太田町</v>
      </c>
      <c r="B1489" s="29" t="s">
        <v>1407</v>
      </c>
      <c r="C1489" s="25" t="s">
        <v>1395</v>
      </c>
      <c r="D1489" s="30" t="s">
        <v>1404</v>
      </c>
      <c r="E1489" s="25" t="s">
        <v>1406</v>
      </c>
    </row>
    <row r="1490" spans="1:5">
      <c r="A1490" s="26" t="str">
        <f t="shared" si="23"/>
        <v>広島県山県郡北広島町</v>
      </c>
      <c r="B1490" s="29" t="s">
        <v>1405</v>
      </c>
      <c r="C1490" s="25" t="s">
        <v>1395</v>
      </c>
      <c r="D1490" s="30" t="s">
        <v>1404</v>
      </c>
      <c r="E1490" s="25" t="s">
        <v>1403</v>
      </c>
    </row>
    <row r="1491" spans="1:5">
      <c r="A1491" s="26" t="str">
        <f t="shared" si="23"/>
        <v>広島県豊田郡大崎上島町</v>
      </c>
      <c r="B1491" s="29" t="s">
        <v>1402</v>
      </c>
      <c r="C1491" s="25" t="s">
        <v>1395</v>
      </c>
      <c r="D1491" s="30" t="s">
        <v>1401</v>
      </c>
      <c r="E1491" s="25" t="s">
        <v>1400</v>
      </c>
    </row>
    <row r="1492" spans="1:5">
      <c r="A1492" s="26" t="str">
        <f t="shared" si="23"/>
        <v>広島県世羅郡世羅町</v>
      </c>
      <c r="B1492" s="29" t="s">
        <v>1399</v>
      </c>
      <c r="C1492" s="25" t="s">
        <v>1395</v>
      </c>
      <c r="D1492" s="30" t="s">
        <v>1398</v>
      </c>
      <c r="E1492" s="25" t="s">
        <v>1397</v>
      </c>
    </row>
    <row r="1493" spans="1:5">
      <c r="A1493" s="26" t="str">
        <f t="shared" si="23"/>
        <v>広島県神石郡神石高原町</v>
      </c>
      <c r="B1493" s="29" t="s">
        <v>1396</v>
      </c>
      <c r="C1493" s="25" t="s">
        <v>1395</v>
      </c>
      <c r="D1493" s="30" t="s">
        <v>1394</v>
      </c>
      <c r="E1493" s="25" t="s">
        <v>1393</v>
      </c>
    </row>
    <row r="1494" spans="1:5">
      <c r="A1494" s="26" t="str">
        <f t="shared" si="23"/>
        <v>山口県下関市</v>
      </c>
      <c r="B1494" s="29" t="s">
        <v>1392</v>
      </c>
      <c r="C1494" s="25" t="s">
        <v>1354</v>
      </c>
      <c r="D1494" s="30" t="s">
        <v>1391</v>
      </c>
      <c r="E1494" s="25"/>
    </row>
    <row r="1495" spans="1:5">
      <c r="A1495" s="26" t="str">
        <f t="shared" si="23"/>
        <v>山口県宇部市</v>
      </c>
      <c r="B1495" s="29" t="s">
        <v>1390</v>
      </c>
      <c r="C1495" s="25" t="s">
        <v>1354</v>
      </c>
      <c r="D1495" s="30" t="s">
        <v>1389</v>
      </c>
      <c r="E1495" s="25"/>
    </row>
    <row r="1496" spans="1:5">
      <c r="A1496" s="26" t="str">
        <f t="shared" si="23"/>
        <v>山口県山口市</v>
      </c>
      <c r="B1496" s="29" t="s">
        <v>1388</v>
      </c>
      <c r="C1496" s="25" t="s">
        <v>1354</v>
      </c>
      <c r="D1496" s="30" t="s">
        <v>1387</v>
      </c>
      <c r="E1496" s="25"/>
    </row>
    <row r="1497" spans="1:5">
      <c r="A1497" s="26" t="str">
        <f t="shared" si="23"/>
        <v>山口県萩市</v>
      </c>
      <c r="B1497" s="29" t="s">
        <v>1386</v>
      </c>
      <c r="C1497" s="25" t="s">
        <v>1354</v>
      </c>
      <c r="D1497" s="30" t="s">
        <v>1385</v>
      </c>
      <c r="E1497" s="25"/>
    </row>
    <row r="1498" spans="1:5">
      <c r="A1498" s="26" t="str">
        <f t="shared" si="23"/>
        <v>山口県防府市</v>
      </c>
      <c r="B1498" s="29" t="s">
        <v>1384</v>
      </c>
      <c r="C1498" s="25" t="s">
        <v>1354</v>
      </c>
      <c r="D1498" s="30" t="s">
        <v>1383</v>
      </c>
      <c r="E1498" s="25"/>
    </row>
    <row r="1499" spans="1:5">
      <c r="A1499" s="26" t="str">
        <f t="shared" si="23"/>
        <v>山口県下松市</v>
      </c>
      <c r="B1499" s="29" t="s">
        <v>1382</v>
      </c>
      <c r="C1499" s="25" t="s">
        <v>1354</v>
      </c>
      <c r="D1499" s="30" t="s">
        <v>1381</v>
      </c>
      <c r="E1499" s="25"/>
    </row>
    <row r="1500" spans="1:5">
      <c r="A1500" s="26" t="str">
        <f t="shared" si="23"/>
        <v>山口県岩国市</v>
      </c>
      <c r="B1500" s="29" t="s">
        <v>1380</v>
      </c>
      <c r="C1500" s="25" t="s">
        <v>1354</v>
      </c>
      <c r="D1500" s="30" t="s">
        <v>1379</v>
      </c>
      <c r="E1500" s="25"/>
    </row>
    <row r="1501" spans="1:5">
      <c r="A1501" s="26" t="str">
        <f t="shared" si="23"/>
        <v>山口県光市</v>
      </c>
      <c r="B1501" s="29" t="s">
        <v>1378</v>
      </c>
      <c r="C1501" s="25" t="s">
        <v>1354</v>
      </c>
      <c r="D1501" s="30" t="s">
        <v>1377</v>
      </c>
      <c r="E1501" s="25"/>
    </row>
    <row r="1502" spans="1:5">
      <c r="A1502" s="26" t="str">
        <f t="shared" si="23"/>
        <v>山口県長門市</v>
      </c>
      <c r="B1502" s="29" t="s">
        <v>1376</v>
      </c>
      <c r="C1502" s="25" t="s">
        <v>1354</v>
      </c>
      <c r="D1502" s="30" t="s">
        <v>1375</v>
      </c>
      <c r="E1502" s="25"/>
    </row>
    <row r="1503" spans="1:5">
      <c r="A1503" s="26" t="str">
        <f t="shared" si="23"/>
        <v>山口県柳井市</v>
      </c>
      <c r="B1503" s="29" t="s">
        <v>1374</v>
      </c>
      <c r="C1503" s="25" t="s">
        <v>1354</v>
      </c>
      <c r="D1503" s="30" t="s">
        <v>1373</v>
      </c>
      <c r="E1503" s="25"/>
    </row>
    <row r="1504" spans="1:5">
      <c r="A1504" s="26" t="str">
        <f t="shared" si="23"/>
        <v>山口県美祢市</v>
      </c>
      <c r="B1504" s="29" t="s">
        <v>1372</v>
      </c>
      <c r="C1504" s="25" t="s">
        <v>1354</v>
      </c>
      <c r="D1504" s="30" t="s">
        <v>1371</v>
      </c>
      <c r="E1504" s="25"/>
    </row>
    <row r="1505" spans="1:5">
      <c r="A1505" s="26" t="str">
        <f t="shared" si="23"/>
        <v>山口県周南市</v>
      </c>
      <c r="B1505" s="29" t="s">
        <v>1370</v>
      </c>
      <c r="C1505" s="25" t="s">
        <v>1354</v>
      </c>
      <c r="D1505" s="30" t="s">
        <v>1369</v>
      </c>
      <c r="E1505" s="25"/>
    </row>
    <row r="1506" spans="1:5">
      <c r="A1506" s="26" t="str">
        <f t="shared" si="23"/>
        <v>山口県山陽小野田市</v>
      </c>
      <c r="B1506" s="29" t="s">
        <v>1368</v>
      </c>
      <c r="C1506" s="25" t="s">
        <v>1354</v>
      </c>
      <c r="D1506" s="30" t="s">
        <v>1367</v>
      </c>
      <c r="E1506" s="25"/>
    </row>
    <row r="1507" spans="1:5">
      <c r="A1507" s="26" t="str">
        <f t="shared" si="23"/>
        <v>山口県大島郡周防大島町</v>
      </c>
      <c r="B1507" s="29" t="s">
        <v>1366</v>
      </c>
      <c r="C1507" s="25" t="s">
        <v>1354</v>
      </c>
      <c r="D1507" s="30" t="s">
        <v>586</v>
      </c>
      <c r="E1507" s="25" t="s">
        <v>1365</v>
      </c>
    </row>
    <row r="1508" spans="1:5">
      <c r="A1508" s="26" t="str">
        <f t="shared" si="23"/>
        <v>山口県玖珂郡和木町</v>
      </c>
      <c r="B1508" s="29" t="s">
        <v>1364</v>
      </c>
      <c r="C1508" s="25" t="s">
        <v>1354</v>
      </c>
      <c r="D1508" s="30" t="s">
        <v>1363</v>
      </c>
      <c r="E1508" s="25" t="s">
        <v>1362</v>
      </c>
    </row>
    <row r="1509" spans="1:5">
      <c r="A1509" s="26" t="str">
        <f t="shared" si="23"/>
        <v>山口県熊毛郡上関町</v>
      </c>
      <c r="B1509" s="29" t="s">
        <v>1361</v>
      </c>
      <c r="C1509" s="25" t="s">
        <v>1354</v>
      </c>
      <c r="D1509" s="30" t="s">
        <v>610</v>
      </c>
      <c r="E1509" s="25" t="s">
        <v>1360</v>
      </c>
    </row>
    <row r="1510" spans="1:5">
      <c r="A1510" s="26" t="str">
        <f t="shared" si="23"/>
        <v>山口県熊毛郡田布施町</v>
      </c>
      <c r="B1510" s="29" t="s">
        <v>1359</v>
      </c>
      <c r="C1510" s="25" t="s">
        <v>1354</v>
      </c>
      <c r="D1510" s="30" t="s">
        <v>610</v>
      </c>
      <c r="E1510" s="25" t="s">
        <v>1358</v>
      </c>
    </row>
    <row r="1511" spans="1:5">
      <c r="A1511" s="26" t="str">
        <f t="shared" si="23"/>
        <v>山口県熊毛郡平生町</v>
      </c>
      <c r="B1511" s="29" t="s">
        <v>1357</v>
      </c>
      <c r="C1511" s="25" t="s">
        <v>1354</v>
      </c>
      <c r="D1511" s="30" t="s">
        <v>610</v>
      </c>
      <c r="E1511" s="25" t="s">
        <v>1356</v>
      </c>
    </row>
    <row r="1512" spans="1:5">
      <c r="A1512" s="26" t="str">
        <f t="shared" si="23"/>
        <v>山口県阿武郡阿武町</v>
      </c>
      <c r="B1512" s="29" t="s">
        <v>1355</v>
      </c>
      <c r="C1512" s="25" t="s">
        <v>1354</v>
      </c>
      <c r="D1512" s="30" t="s">
        <v>1353</v>
      </c>
      <c r="E1512" s="25" t="s">
        <v>1352</v>
      </c>
    </row>
    <row r="1513" spans="1:5">
      <c r="A1513" s="26" t="str">
        <f t="shared" si="23"/>
        <v>徳島県徳島市</v>
      </c>
      <c r="B1513" s="29" t="s">
        <v>1351</v>
      </c>
      <c r="C1513" s="25" t="s">
        <v>1297</v>
      </c>
      <c r="D1513" s="30" t="s">
        <v>1350</v>
      </c>
      <c r="E1513" s="25"/>
    </row>
    <row r="1514" spans="1:5">
      <c r="A1514" s="26" t="str">
        <f t="shared" si="23"/>
        <v>徳島県鳴門市</v>
      </c>
      <c r="B1514" s="29" t="s">
        <v>1349</v>
      </c>
      <c r="C1514" s="25" t="s">
        <v>1297</v>
      </c>
      <c r="D1514" s="30" t="s">
        <v>1348</v>
      </c>
      <c r="E1514" s="25"/>
    </row>
    <row r="1515" spans="1:5">
      <c r="A1515" s="26" t="str">
        <f t="shared" si="23"/>
        <v>徳島県小松島市</v>
      </c>
      <c r="B1515" s="29" t="s">
        <v>1347</v>
      </c>
      <c r="C1515" s="25" t="s">
        <v>1297</v>
      </c>
      <c r="D1515" s="30" t="s">
        <v>1346</v>
      </c>
      <c r="E1515" s="25"/>
    </row>
    <row r="1516" spans="1:5">
      <c r="A1516" s="26" t="str">
        <f t="shared" si="23"/>
        <v>徳島県阿南市</v>
      </c>
      <c r="B1516" s="29" t="s">
        <v>1345</v>
      </c>
      <c r="C1516" s="25" t="s">
        <v>1297</v>
      </c>
      <c r="D1516" s="30" t="s">
        <v>1344</v>
      </c>
      <c r="E1516" s="25"/>
    </row>
    <row r="1517" spans="1:5">
      <c r="A1517" s="26" t="str">
        <f t="shared" si="23"/>
        <v>徳島県吉野川市</v>
      </c>
      <c r="B1517" s="29" t="s">
        <v>1343</v>
      </c>
      <c r="C1517" s="25" t="s">
        <v>1297</v>
      </c>
      <c r="D1517" s="30" t="s">
        <v>1342</v>
      </c>
      <c r="E1517" s="25"/>
    </row>
    <row r="1518" spans="1:5">
      <c r="A1518" s="26" t="str">
        <f t="shared" si="23"/>
        <v>徳島県阿波市</v>
      </c>
      <c r="B1518" s="29" t="s">
        <v>1341</v>
      </c>
      <c r="C1518" s="25" t="s">
        <v>1297</v>
      </c>
      <c r="D1518" s="30" t="s">
        <v>1340</v>
      </c>
      <c r="E1518" s="25"/>
    </row>
    <row r="1519" spans="1:5">
      <c r="A1519" s="26" t="str">
        <f t="shared" si="23"/>
        <v>徳島県美馬市</v>
      </c>
      <c r="B1519" s="29" t="s">
        <v>1339</v>
      </c>
      <c r="C1519" s="25" t="s">
        <v>1297</v>
      </c>
      <c r="D1519" s="30" t="s">
        <v>1338</v>
      </c>
      <c r="E1519" s="25"/>
    </row>
    <row r="1520" spans="1:5">
      <c r="A1520" s="26" t="str">
        <f t="shared" si="23"/>
        <v>徳島県三好市</v>
      </c>
      <c r="B1520" s="29" t="s">
        <v>1337</v>
      </c>
      <c r="C1520" s="25" t="s">
        <v>1297</v>
      </c>
      <c r="D1520" s="30" t="s">
        <v>1336</v>
      </c>
      <c r="E1520" s="25"/>
    </row>
    <row r="1521" spans="1:5">
      <c r="A1521" s="26" t="str">
        <f t="shared" si="23"/>
        <v>徳島県勝浦郡勝浦町</v>
      </c>
      <c r="B1521" s="29" t="s">
        <v>1335</v>
      </c>
      <c r="C1521" s="25" t="s">
        <v>1297</v>
      </c>
      <c r="D1521" s="30" t="s">
        <v>1332</v>
      </c>
      <c r="E1521" s="25" t="s">
        <v>1334</v>
      </c>
    </row>
    <row r="1522" spans="1:5">
      <c r="A1522" s="26" t="str">
        <f t="shared" si="23"/>
        <v>徳島県勝浦郡上勝町</v>
      </c>
      <c r="B1522" s="29" t="s">
        <v>1333</v>
      </c>
      <c r="C1522" s="25" t="s">
        <v>1297</v>
      </c>
      <c r="D1522" s="30" t="s">
        <v>1332</v>
      </c>
      <c r="E1522" s="25" t="s">
        <v>1331</v>
      </c>
    </row>
    <row r="1523" spans="1:5">
      <c r="A1523" s="26" t="str">
        <f t="shared" si="23"/>
        <v>徳島県名東郡佐那河内村</v>
      </c>
      <c r="B1523" s="29" t="s">
        <v>1330</v>
      </c>
      <c r="C1523" s="25" t="s">
        <v>1297</v>
      </c>
      <c r="D1523" s="30" t="s">
        <v>1329</v>
      </c>
      <c r="E1523" s="25" t="s">
        <v>1328</v>
      </c>
    </row>
    <row r="1524" spans="1:5">
      <c r="A1524" s="26" t="str">
        <f t="shared" si="23"/>
        <v>徳島県名西郡石井町</v>
      </c>
      <c r="B1524" s="29" t="s">
        <v>1327</v>
      </c>
      <c r="C1524" s="25" t="s">
        <v>1297</v>
      </c>
      <c r="D1524" s="30" t="s">
        <v>1324</v>
      </c>
      <c r="E1524" s="25" t="s">
        <v>1326</v>
      </c>
    </row>
    <row r="1525" spans="1:5">
      <c r="A1525" s="26" t="str">
        <f t="shared" si="23"/>
        <v>徳島県名西郡神山町</v>
      </c>
      <c r="B1525" s="29" t="s">
        <v>1325</v>
      </c>
      <c r="C1525" s="25" t="s">
        <v>1297</v>
      </c>
      <c r="D1525" s="30" t="s">
        <v>1324</v>
      </c>
      <c r="E1525" s="25" t="s">
        <v>1323</v>
      </c>
    </row>
    <row r="1526" spans="1:5">
      <c r="A1526" s="26" t="str">
        <f t="shared" si="23"/>
        <v>徳島県那賀郡那賀町</v>
      </c>
      <c r="B1526" s="29" t="s">
        <v>1322</v>
      </c>
      <c r="C1526" s="25" t="s">
        <v>1297</v>
      </c>
      <c r="D1526" s="30" t="s">
        <v>1321</v>
      </c>
      <c r="E1526" s="25" t="s">
        <v>1320</v>
      </c>
    </row>
    <row r="1527" spans="1:5">
      <c r="A1527" s="26" t="str">
        <f t="shared" si="23"/>
        <v>徳島県海部郡牟岐町</v>
      </c>
      <c r="B1527" s="29" t="s">
        <v>1319</v>
      </c>
      <c r="C1527" s="25" t="s">
        <v>1297</v>
      </c>
      <c r="D1527" s="30" t="s">
        <v>1314</v>
      </c>
      <c r="E1527" s="25" t="s">
        <v>1318</v>
      </c>
    </row>
    <row r="1528" spans="1:5">
      <c r="A1528" s="26" t="str">
        <f t="shared" si="23"/>
        <v>徳島県海部郡美波町</v>
      </c>
      <c r="B1528" s="29" t="s">
        <v>1317</v>
      </c>
      <c r="C1528" s="25" t="s">
        <v>1297</v>
      </c>
      <c r="D1528" s="30" t="s">
        <v>1314</v>
      </c>
      <c r="E1528" s="25" t="s">
        <v>1316</v>
      </c>
    </row>
    <row r="1529" spans="1:5">
      <c r="A1529" s="26" t="str">
        <f t="shared" si="23"/>
        <v>徳島県海部郡海陽町</v>
      </c>
      <c r="B1529" s="29" t="s">
        <v>1315</v>
      </c>
      <c r="C1529" s="25" t="s">
        <v>1297</v>
      </c>
      <c r="D1529" s="30" t="s">
        <v>1314</v>
      </c>
      <c r="E1529" s="25" t="s">
        <v>1313</v>
      </c>
    </row>
    <row r="1530" spans="1:5">
      <c r="A1530" s="26" t="str">
        <f t="shared" si="23"/>
        <v>徳島県板野郡松茂町</v>
      </c>
      <c r="B1530" s="29" t="s">
        <v>1312</v>
      </c>
      <c r="C1530" s="25" t="s">
        <v>1297</v>
      </c>
      <c r="D1530" s="30" t="s">
        <v>1303</v>
      </c>
      <c r="E1530" s="25" t="s">
        <v>1311</v>
      </c>
    </row>
    <row r="1531" spans="1:5">
      <c r="A1531" s="26" t="str">
        <f t="shared" si="23"/>
        <v>徳島県板野郡北島町</v>
      </c>
      <c r="B1531" s="29" t="s">
        <v>1310</v>
      </c>
      <c r="C1531" s="25" t="s">
        <v>1297</v>
      </c>
      <c r="D1531" s="30" t="s">
        <v>1303</v>
      </c>
      <c r="E1531" s="25" t="s">
        <v>1309</v>
      </c>
    </row>
    <row r="1532" spans="1:5">
      <c r="A1532" s="26" t="str">
        <f t="shared" si="23"/>
        <v>徳島県板野郡藍住町</v>
      </c>
      <c r="B1532" s="29" t="s">
        <v>1308</v>
      </c>
      <c r="C1532" s="25" t="s">
        <v>1297</v>
      </c>
      <c r="D1532" s="30" t="s">
        <v>1303</v>
      </c>
      <c r="E1532" s="25" t="s">
        <v>1307</v>
      </c>
    </row>
    <row r="1533" spans="1:5">
      <c r="A1533" s="26" t="str">
        <f t="shared" si="23"/>
        <v>徳島県板野郡板野町</v>
      </c>
      <c r="B1533" s="29" t="s">
        <v>1306</v>
      </c>
      <c r="C1533" s="25" t="s">
        <v>1297</v>
      </c>
      <c r="D1533" s="30" t="s">
        <v>1303</v>
      </c>
      <c r="E1533" s="25" t="s">
        <v>1305</v>
      </c>
    </row>
    <row r="1534" spans="1:5">
      <c r="A1534" s="26" t="str">
        <f t="shared" si="23"/>
        <v>徳島県板野郡上板町</v>
      </c>
      <c r="B1534" s="29" t="s">
        <v>1304</v>
      </c>
      <c r="C1534" s="25" t="s">
        <v>1297</v>
      </c>
      <c r="D1534" s="30" t="s">
        <v>1303</v>
      </c>
      <c r="E1534" s="25" t="s">
        <v>1302</v>
      </c>
    </row>
    <row r="1535" spans="1:5">
      <c r="A1535" s="26" t="str">
        <f t="shared" si="23"/>
        <v>徳島県美馬郡つるぎ町</v>
      </c>
      <c r="B1535" s="29" t="s">
        <v>1301</v>
      </c>
      <c r="C1535" s="25" t="s">
        <v>1297</v>
      </c>
      <c r="D1535" s="30" t="s">
        <v>1300</v>
      </c>
      <c r="E1535" s="25" t="s">
        <v>1299</v>
      </c>
    </row>
    <row r="1536" spans="1:5">
      <c r="A1536" s="26" t="str">
        <f t="shared" si="23"/>
        <v>徳島県三好郡東みよし町</v>
      </c>
      <c r="B1536" s="29" t="s">
        <v>1298</v>
      </c>
      <c r="C1536" s="25" t="s">
        <v>1297</v>
      </c>
      <c r="D1536" s="30" t="s">
        <v>1296</v>
      </c>
      <c r="E1536" s="25" t="s">
        <v>1295</v>
      </c>
    </row>
    <row r="1537" spans="1:5">
      <c r="A1537" s="26" t="str">
        <f t="shared" si="23"/>
        <v>香川県高松市</v>
      </c>
      <c r="B1537" s="29" t="s">
        <v>1294</v>
      </c>
      <c r="C1537" s="25" t="s">
        <v>1257</v>
      </c>
      <c r="D1537" s="30" t="s">
        <v>1293</v>
      </c>
      <c r="E1537" s="25"/>
    </row>
    <row r="1538" spans="1:5">
      <c r="A1538" s="26" t="str">
        <f t="shared" ref="A1538:A1601" si="24">C1538&amp;D1538&amp;E1538</f>
        <v>香川県丸亀市</v>
      </c>
      <c r="B1538" s="29" t="s">
        <v>1292</v>
      </c>
      <c r="C1538" s="25" t="s">
        <v>1257</v>
      </c>
      <c r="D1538" s="30" t="s">
        <v>1291</v>
      </c>
      <c r="E1538" s="25"/>
    </row>
    <row r="1539" spans="1:5">
      <c r="A1539" s="26" t="str">
        <f t="shared" si="24"/>
        <v>香川県坂出市</v>
      </c>
      <c r="B1539" s="29" t="s">
        <v>1290</v>
      </c>
      <c r="C1539" s="25" t="s">
        <v>1257</v>
      </c>
      <c r="D1539" s="30" t="s">
        <v>1289</v>
      </c>
      <c r="E1539" s="25"/>
    </row>
    <row r="1540" spans="1:5">
      <c r="A1540" s="26" t="str">
        <f t="shared" si="24"/>
        <v>香川県善通寺市</v>
      </c>
      <c r="B1540" s="29" t="s">
        <v>1288</v>
      </c>
      <c r="C1540" s="25" t="s">
        <v>1257</v>
      </c>
      <c r="D1540" s="30" t="s">
        <v>1287</v>
      </c>
      <c r="E1540" s="25"/>
    </row>
    <row r="1541" spans="1:5">
      <c r="A1541" s="26" t="str">
        <f t="shared" si="24"/>
        <v>香川県観音寺市</v>
      </c>
      <c r="B1541" s="29" t="s">
        <v>1286</v>
      </c>
      <c r="C1541" s="25" t="s">
        <v>1257</v>
      </c>
      <c r="D1541" s="30" t="s">
        <v>1285</v>
      </c>
      <c r="E1541" s="25"/>
    </row>
    <row r="1542" spans="1:5">
      <c r="A1542" s="26" t="str">
        <f t="shared" si="24"/>
        <v>香川県さぬき市</v>
      </c>
      <c r="B1542" s="29" t="s">
        <v>1284</v>
      </c>
      <c r="C1542" s="25" t="s">
        <v>1257</v>
      </c>
      <c r="D1542" s="30" t="s">
        <v>1283</v>
      </c>
      <c r="E1542" s="25"/>
    </row>
    <row r="1543" spans="1:5">
      <c r="A1543" s="26" t="str">
        <f t="shared" si="24"/>
        <v>香川県東かがわ市</v>
      </c>
      <c r="B1543" s="29" t="s">
        <v>1282</v>
      </c>
      <c r="C1543" s="25" t="s">
        <v>1257</v>
      </c>
      <c r="D1543" s="30" t="s">
        <v>1281</v>
      </c>
      <c r="E1543" s="25"/>
    </row>
    <row r="1544" spans="1:5">
      <c r="A1544" s="26" t="str">
        <f t="shared" si="24"/>
        <v>香川県三豊市</v>
      </c>
      <c r="B1544" s="29" t="s">
        <v>1280</v>
      </c>
      <c r="C1544" s="25" t="s">
        <v>1257</v>
      </c>
      <c r="D1544" s="30" t="s">
        <v>1279</v>
      </c>
      <c r="E1544" s="25"/>
    </row>
    <row r="1545" spans="1:5">
      <c r="A1545" s="26" t="str">
        <f t="shared" si="24"/>
        <v>香川県小豆郡土庄町</v>
      </c>
      <c r="B1545" s="29" t="s">
        <v>1278</v>
      </c>
      <c r="C1545" s="25" t="s">
        <v>1257</v>
      </c>
      <c r="D1545" s="30" t="s">
        <v>1275</v>
      </c>
      <c r="E1545" s="25" t="s">
        <v>1277</v>
      </c>
    </row>
    <row r="1546" spans="1:5">
      <c r="A1546" s="26" t="str">
        <f t="shared" si="24"/>
        <v>香川県小豆郡小豆島町</v>
      </c>
      <c r="B1546" s="29" t="s">
        <v>1276</v>
      </c>
      <c r="C1546" s="25" t="s">
        <v>1257</v>
      </c>
      <c r="D1546" s="30" t="s">
        <v>1275</v>
      </c>
      <c r="E1546" s="25" t="s">
        <v>1274</v>
      </c>
    </row>
    <row r="1547" spans="1:5">
      <c r="A1547" s="26" t="str">
        <f t="shared" si="24"/>
        <v>香川県木田郡三木町</v>
      </c>
      <c r="B1547" s="29" t="s">
        <v>1273</v>
      </c>
      <c r="C1547" s="25" t="s">
        <v>1257</v>
      </c>
      <c r="D1547" s="30" t="s">
        <v>1272</v>
      </c>
      <c r="E1547" s="25" t="s">
        <v>1271</v>
      </c>
    </row>
    <row r="1548" spans="1:5">
      <c r="A1548" s="26" t="str">
        <f t="shared" si="24"/>
        <v>香川県香川郡直島町</v>
      </c>
      <c r="B1548" s="29" t="s">
        <v>1270</v>
      </c>
      <c r="C1548" s="25" t="s">
        <v>1257</v>
      </c>
      <c r="D1548" s="30" t="s">
        <v>1269</v>
      </c>
      <c r="E1548" s="25" t="s">
        <v>1268</v>
      </c>
    </row>
    <row r="1549" spans="1:5">
      <c r="A1549" s="26" t="str">
        <f t="shared" si="24"/>
        <v>香川県綾歌郡宇多津町</v>
      </c>
      <c r="B1549" s="29" t="s">
        <v>1267</v>
      </c>
      <c r="C1549" s="25" t="s">
        <v>1257</v>
      </c>
      <c r="D1549" s="30" t="s">
        <v>1264</v>
      </c>
      <c r="E1549" s="25" t="s">
        <v>1266</v>
      </c>
    </row>
    <row r="1550" spans="1:5">
      <c r="A1550" s="26" t="str">
        <f t="shared" si="24"/>
        <v>香川県綾歌郡綾川町</v>
      </c>
      <c r="B1550" s="29" t="s">
        <v>1265</v>
      </c>
      <c r="C1550" s="25" t="s">
        <v>1257</v>
      </c>
      <c r="D1550" s="30" t="s">
        <v>1264</v>
      </c>
      <c r="E1550" s="25" t="s">
        <v>1263</v>
      </c>
    </row>
    <row r="1551" spans="1:5">
      <c r="A1551" s="26" t="str">
        <f t="shared" si="24"/>
        <v>香川県仲多度郡琴平町</v>
      </c>
      <c r="B1551" s="29" t="s">
        <v>1262</v>
      </c>
      <c r="C1551" s="25" t="s">
        <v>1257</v>
      </c>
      <c r="D1551" s="30" t="s">
        <v>1256</v>
      </c>
      <c r="E1551" s="25" t="s">
        <v>1261</v>
      </c>
    </row>
    <row r="1552" spans="1:5">
      <c r="A1552" s="26" t="str">
        <f t="shared" si="24"/>
        <v>香川県仲多度郡多度津町</v>
      </c>
      <c r="B1552" s="29" t="s">
        <v>1260</v>
      </c>
      <c r="C1552" s="25" t="s">
        <v>1257</v>
      </c>
      <c r="D1552" s="30" t="s">
        <v>1256</v>
      </c>
      <c r="E1552" s="25" t="s">
        <v>1259</v>
      </c>
    </row>
    <row r="1553" spans="1:5">
      <c r="A1553" s="26" t="str">
        <f t="shared" si="24"/>
        <v>香川県仲多度郡まんのう町</v>
      </c>
      <c r="B1553" s="29" t="s">
        <v>1258</v>
      </c>
      <c r="C1553" s="25" t="s">
        <v>1257</v>
      </c>
      <c r="D1553" s="30" t="s">
        <v>1256</v>
      </c>
      <c r="E1553" s="25" t="s">
        <v>1255</v>
      </c>
    </row>
    <row r="1554" spans="1:5">
      <c r="A1554" s="26" t="str">
        <f t="shared" si="24"/>
        <v>愛媛県松山市</v>
      </c>
      <c r="B1554" s="29" t="s">
        <v>1254</v>
      </c>
      <c r="C1554" s="25" t="s">
        <v>1209</v>
      </c>
      <c r="D1554" s="30" t="s">
        <v>1253</v>
      </c>
      <c r="E1554" s="25"/>
    </row>
    <row r="1555" spans="1:5">
      <c r="A1555" s="26" t="str">
        <f t="shared" si="24"/>
        <v>愛媛県今治市</v>
      </c>
      <c r="B1555" s="29" t="s">
        <v>1252</v>
      </c>
      <c r="C1555" s="25" t="s">
        <v>1209</v>
      </c>
      <c r="D1555" s="30" t="s">
        <v>1251</v>
      </c>
      <c r="E1555" s="25"/>
    </row>
    <row r="1556" spans="1:5">
      <c r="A1556" s="26" t="str">
        <f t="shared" si="24"/>
        <v>愛媛県宇和島市</v>
      </c>
      <c r="B1556" s="29" t="s">
        <v>1250</v>
      </c>
      <c r="C1556" s="25" t="s">
        <v>1209</v>
      </c>
      <c r="D1556" s="30" t="s">
        <v>1249</v>
      </c>
      <c r="E1556" s="25"/>
    </row>
    <row r="1557" spans="1:5">
      <c r="A1557" s="26" t="str">
        <f t="shared" si="24"/>
        <v>愛媛県八幡浜市</v>
      </c>
      <c r="B1557" s="29" t="s">
        <v>1248</v>
      </c>
      <c r="C1557" s="25" t="s">
        <v>1209</v>
      </c>
      <c r="D1557" s="30" t="s">
        <v>1247</v>
      </c>
      <c r="E1557" s="25"/>
    </row>
    <row r="1558" spans="1:5">
      <c r="A1558" s="26" t="str">
        <f t="shared" si="24"/>
        <v>愛媛県新居浜市</v>
      </c>
      <c r="B1558" s="29" t="s">
        <v>1246</v>
      </c>
      <c r="C1558" s="25" t="s">
        <v>1209</v>
      </c>
      <c r="D1558" s="30" t="s">
        <v>1245</v>
      </c>
      <c r="E1558" s="25"/>
    </row>
    <row r="1559" spans="1:5">
      <c r="A1559" s="26" t="str">
        <f t="shared" si="24"/>
        <v>愛媛県西条市</v>
      </c>
      <c r="B1559" s="29" t="s">
        <v>1244</v>
      </c>
      <c r="C1559" s="25" t="s">
        <v>1209</v>
      </c>
      <c r="D1559" s="30" t="s">
        <v>1243</v>
      </c>
      <c r="E1559" s="25"/>
    </row>
    <row r="1560" spans="1:5">
      <c r="A1560" s="26" t="str">
        <f t="shared" si="24"/>
        <v>愛媛県大洲市</v>
      </c>
      <c r="B1560" s="29" t="s">
        <v>1242</v>
      </c>
      <c r="C1560" s="25" t="s">
        <v>1209</v>
      </c>
      <c r="D1560" s="30" t="s">
        <v>1241</v>
      </c>
      <c r="E1560" s="25"/>
    </row>
    <row r="1561" spans="1:5">
      <c r="A1561" s="26" t="str">
        <f t="shared" si="24"/>
        <v>愛媛県伊予市</v>
      </c>
      <c r="B1561" s="29" t="s">
        <v>1240</v>
      </c>
      <c r="C1561" s="25" t="s">
        <v>1209</v>
      </c>
      <c r="D1561" s="30" t="s">
        <v>1239</v>
      </c>
      <c r="E1561" s="25"/>
    </row>
    <row r="1562" spans="1:5">
      <c r="A1562" s="26" t="str">
        <f t="shared" si="24"/>
        <v>愛媛県四国中央市</v>
      </c>
      <c r="B1562" s="29" t="s">
        <v>1238</v>
      </c>
      <c r="C1562" s="25" t="s">
        <v>1209</v>
      </c>
      <c r="D1562" s="30" t="s">
        <v>1237</v>
      </c>
      <c r="E1562" s="25"/>
    </row>
    <row r="1563" spans="1:5">
      <c r="A1563" s="26" t="str">
        <f t="shared" si="24"/>
        <v>愛媛県西予市</v>
      </c>
      <c r="B1563" s="29" t="s">
        <v>1236</v>
      </c>
      <c r="C1563" s="25" t="s">
        <v>1209</v>
      </c>
      <c r="D1563" s="30" t="s">
        <v>1235</v>
      </c>
      <c r="E1563" s="25"/>
    </row>
    <row r="1564" spans="1:5">
      <c r="A1564" s="26" t="str">
        <f t="shared" si="24"/>
        <v>愛媛県東温市</v>
      </c>
      <c r="B1564" s="29" t="s">
        <v>1234</v>
      </c>
      <c r="C1564" s="25" t="s">
        <v>1209</v>
      </c>
      <c r="D1564" s="30" t="s">
        <v>1233</v>
      </c>
      <c r="E1564" s="25"/>
    </row>
    <row r="1565" spans="1:5">
      <c r="A1565" s="26" t="str">
        <f t="shared" si="24"/>
        <v>愛媛県越智郡上島町</v>
      </c>
      <c r="B1565" s="29" t="s">
        <v>1232</v>
      </c>
      <c r="C1565" s="25" t="s">
        <v>1209</v>
      </c>
      <c r="D1565" s="30" t="s">
        <v>1231</v>
      </c>
      <c r="E1565" s="25" t="s">
        <v>1230</v>
      </c>
    </row>
    <row r="1566" spans="1:5">
      <c r="A1566" s="26" t="str">
        <f t="shared" si="24"/>
        <v>愛媛県上浮穴郡久万高原町</v>
      </c>
      <c r="B1566" s="29" t="s">
        <v>1229</v>
      </c>
      <c r="C1566" s="25" t="s">
        <v>1209</v>
      </c>
      <c r="D1566" s="30" t="s">
        <v>1228</v>
      </c>
      <c r="E1566" s="25" t="s">
        <v>1227</v>
      </c>
    </row>
    <row r="1567" spans="1:5">
      <c r="A1567" s="26" t="str">
        <f t="shared" si="24"/>
        <v>愛媛県伊予郡松前町</v>
      </c>
      <c r="B1567" s="29" t="s">
        <v>1226</v>
      </c>
      <c r="C1567" s="25" t="s">
        <v>1209</v>
      </c>
      <c r="D1567" s="30" t="s">
        <v>1223</v>
      </c>
      <c r="E1567" s="25" t="s">
        <v>1225</v>
      </c>
    </row>
    <row r="1568" spans="1:5">
      <c r="A1568" s="26" t="str">
        <f t="shared" si="24"/>
        <v>愛媛県伊予郡砥部町</v>
      </c>
      <c r="B1568" s="29" t="s">
        <v>1224</v>
      </c>
      <c r="C1568" s="25" t="s">
        <v>1209</v>
      </c>
      <c r="D1568" s="30" t="s">
        <v>1223</v>
      </c>
      <c r="E1568" s="25" t="s">
        <v>1222</v>
      </c>
    </row>
    <row r="1569" spans="1:5">
      <c r="A1569" s="26" t="str">
        <f t="shared" si="24"/>
        <v>愛媛県喜多郡内子町</v>
      </c>
      <c r="B1569" s="29" t="s">
        <v>1221</v>
      </c>
      <c r="C1569" s="25" t="s">
        <v>1209</v>
      </c>
      <c r="D1569" s="30" t="s">
        <v>1220</v>
      </c>
      <c r="E1569" s="25" t="s">
        <v>1219</v>
      </c>
    </row>
    <row r="1570" spans="1:5">
      <c r="A1570" s="26" t="str">
        <f t="shared" si="24"/>
        <v>愛媛県西宇和郡伊方町</v>
      </c>
      <c r="B1570" s="29" t="s">
        <v>1218</v>
      </c>
      <c r="C1570" s="25" t="s">
        <v>1209</v>
      </c>
      <c r="D1570" s="30" t="s">
        <v>1217</v>
      </c>
      <c r="E1570" s="25" t="s">
        <v>1216</v>
      </c>
    </row>
    <row r="1571" spans="1:5">
      <c r="A1571" s="26" t="str">
        <f t="shared" si="24"/>
        <v>愛媛県北宇和郡松野町</v>
      </c>
      <c r="B1571" s="29" t="s">
        <v>1215</v>
      </c>
      <c r="C1571" s="25" t="s">
        <v>1209</v>
      </c>
      <c r="D1571" s="30" t="s">
        <v>1212</v>
      </c>
      <c r="E1571" s="25" t="s">
        <v>1214</v>
      </c>
    </row>
    <row r="1572" spans="1:5">
      <c r="A1572" s="26" t="str">
        <f t="shared" si="24"/>
        <v>愛媛県北宇和郡鬼北町</v>
      </c>
      <c r="B1572" s="29" t="s">
        <v>1213</v>
      </c>
      <c r="C1572" s="25" t="s">
        <v>1209</v>
      </c>
      <c r="D1572" s="30" t="s">
        <v>1212</v>
      </c>
      <c r="E1572" s="25" t="s">
        <v>1211</v>
      </c>
    </row>
    <row r="1573" spans="1:5">
      <c r="A1573" s="26" t="str">
        <f t="shared" si="24"/>
        <v>愛媛県南宇和郡愛南町</v>
      </c>
      <c r="B1573" s="29" t="s">
        <v>1210</v>
      </c>
      <c r="C1573" s="25" t="s">
        <v>1209</v>
      </c>
      <c r="D1573" s="30" t="s">
        <v>1208</v>
      </c>
      <c r="E1573" s="25" t="s">
        <v>1207</v>
      </c>
    </row>
    <row r="1574" spans="1:5">
      <c r="A1574" s="26" t="str">
        <f t="shared" si="24"/>
        <v>高知県高知市</v>
      </c>
      <c r="B1574" s="29" t="s">
        <v>1206</v>
      </c>
      <c r="C1574" s="25" t="s">
        <v>1134</v>
      </c>
      <c r="D1574" s="30" t="s">
        <v>1205</v>
      </c>
      <c r="E1574" s="25"/>
    </row>
    <row r="1575" spans="1:5">
      <c r="A1575" s="26" t="str">
        <f t="shared" si="24"/>
        <v>高知県室戸市</v>
      </c>
      <c r="B1575" s="29" t="s">
        <v>1204</v>
      </c>
      <c r="C1575" s="25" t="s">
        <v>1134</v>
      </c>
      <c r="D1575" s="30" t="s">
        <v>1203</v>
      </c>
      <c r="E1575" s="25"/>
    </row>
    <row r="1576" spans="1:5">
      <c r="A1576" s="26" t="str">
        <f t="shared" si="24"/>
        <v>高知県安芸市</v>
      </c>
      <c r="B1576" s="29" t="s">
        <v>1202</v>
      </c>
      <c r="C1576" s="25" t="s">
        <v>1134</v>
      </c>
      <c r="D1576" s="30" t="s">
        <v>1201</v>
      </c>
      <c r="E1576" s="25"/>
    </row>
    <row r="1577" spans="1:5">
      <c r="A1577" s="26" t="str">
        <f t="shared" si="24"/>
        <v>高知県南国市</v>
      </c>
      <c r="B1577" s="29" t="s">
        <v>1200</v>
      </c>
      <c r="C1577" s="25" t="s">
        <v>1134</v>
      </c>
      <c r="D1577" s="30" t="s">
        <v>1199</v>
      </c>
      <c r="E1577" s="25"/>
    </row>
    <row r="1578" spans="1:5">
      <c r="A1578" s="26" t="str">
        <f t="shared" si="24"/>
        <v>高知県土佐市</v>
      </c>
      <c r="B1578" s="29" t="s">
        <v>1198</v>
      </c>
      <c r="C1578" s="25" t="s">
        <v>1134</v>
      </c>
      <c r="D1578" s="30" t="s">
        <v>1197</v>
      </c>
      <c r="E1578" s="25"/>
    </row>
    <row r="1579" spans="1:5">
      <c r="A1579" s="26" t="str">
        <f t="shared" si="24"/>
        <v>高知県須崎市</v>
      </c>
      <c r="B1579" s="29" t="s">
        <v>1196</v>
      </c>
      <c r="C1579" s="25" t="s">
        <v>1134</v>
      </c>
      <c r="D1579" s="30" t="s">
        <v>1195</v>
      </c>
      <c r="E1579" s="25"/>
    </row>
    <row r="1580" spans="1:5">
      <c r="A1580" s="26" t="str">
        <f t="shared" si="24"/>
        <v>高知県宿毛市</v>
      </c>
      <c r="B1580" s="29" t="s">
        <v>1194</v>
      </c>
      <c r="C1580" s="25" t="s">
        <v>1134</v>
      </c>
      <c r="D1580" s="30" t="s">
        <v>1193</v>
      </c>
      <c r="E1580" s="25"/>
    </row>
    <row r="1581" spans="1:5">
      <c r="A1581" s="26" t="str">
        <f t="shared" si="24"/>
        <v>高知県土佐清水市</v>
      </c>
      <c r="B1581" s="29" t="s">
        <v>1192</v>
      </c>
      <c r="C1581" s="25" t="s">
        <v>1134</v>
      </c>
      <c r="D1581" s="30" t="s">
        <v>1191</v>
      </c>
      <c r="E1581" s="25"/>
    </row>
    <row r="1582" spans="1:5">
      <c r="A1582" s="26" t="str">
        <f t="shared" si="24"/>
        <v>高知県四万十市</v>
      </c>
      <c r="B1582" s="29" t="s">
        <v>1190</v>
      </c>
      <c r="C1582" s="25" t="s">
        <v>1134</v>
      </c>
      <c r="D1582" s="30" t="s">
        <v>1189</v>
      </c>
      <c r="E1582" s="25"/>
    </row>
    <row r="1583" spans="1:5">
      <c r="A1583" s="26" t="str">
        <f t="shared" si="24"/>
        <v>高知県香南市</v>
      </c>
      <c r="B1583" s="29" t="s">
        <v>1188</v>
      </c>
      <c r="C1583" s="25" t="s">
        <v>1134</v>
      </c>
      <c r="D1583" s="30" t="s">
        <v>1187</v>
      </c>
      <c r="E1583" s="25"/>
    </row>
    <row r="1584" spans="1:5">
      <c r="A1584" s="26" t="str">
        <f t="shared" si="24"/>
        <v>高知県香美市</v>
      </c>
      <c r="B1584" s="29" t="s">
        <v>1186</v>
      </c>
      <c r="C1584" s="25" t="s">
        <v>1134</v>
      </c>
      <c r="D1584" s="30" t="s">
        <v>1185</v>
      </c>
      <c r="E1584" s="25"/>
    </row>
    <row r="1585" spans="1:5">
      <c r="A1585" s="26" t="str">
        <f t="shared" si="24"/>
        <v>高知県安芸郡東洋町</v>
      </c>
      <c r="B1585" s="29" t="s">
        <v>1184</v>
      </c>
      <c r="C1585" s="25" t="s">
        <v>1134</v>
      </c>
      <c r="D1585" s="30" t="s">
        <v>1171</v>
      </c>
      <c r="E1585" s="25" t="s">
        <v>1183</v>
      </c>
    </row>
    <row r="1586" spans="1:5">
      <c r="A1586" s="26" t="str">
        <f t="shared" si="24"/>
        <v>高知県安芸郡奈半利町</v>
      </c>
      <c r="B1586" s="29" t="s">
        <v>1182</v>
      </c>
      <c r="C1586" s="25" t="s">
        <v>1134</v>
      </c>
      <c r="D1586" s="30" t="s">
        <v>1171</v>
      </c>
      <c r="E1586" s="25" t="s">
        <v>1181</v>
      </c>
    </row>
    <row r="1587" spans="1:5">
      <c r="A1587" s="26" t="str">
        <f t="shared" si="24"/>
        <v>高知県安芸郡田野町</v>
      </c>
      <c r="B1587" s="29" t="s">
        <v>1180</v>
      </c>
      <c r="C1587" s="25" t="s">
        <v>1134</v>
      </c>
      <c r="D1587" s="30" t="s">
        <v>1171</v>
      </c>
      <c r="E1587" s="25" t="s">
        <v>1179</v>
      </c>
    </row>
    <row r="1588" spans="1:5">
      <c r="A1588" s="26" t="str">
        <f t="shared" si="24"/>
        <v>高知県安芸郡安田町</v>
      </c>
      <c r="B1588" s="29" t="s">
        <v>1178</v>
      </c>
      <c r="C1588" s="25" t="s">
        <v>1134</v>
      </c>
      <c r="D1588" s="30" t="s">
        <v>1171</v>
      </c>
      <c r="E1588" s="25" t="s">
        <v>1177</v>
      </c>
    </row>
    <row r="1589" spans="1:5">
      <c r="A1589" s="26" t="str">
        <f t="shared" si="24"/>
        <v>高知県安芸郡北川村</v>
      </c>
      <c r="B1589" s="29" t="s">
        <v>1176</v>
      </c>
      <c r="C1589" s="25" t="s">
        <v>1134</v>
      </c>
      <c r="D1589" s="30" t="s">
        <v>1171</v>
      </c>
      <c r="E1589" s="25" t="s">
        <v>1175</v>
      </c>
    </row>
    <row r="1590" spans="1:5">
      <c r="A1590" s="26" t="str">
        <f t="shared" si="24"/>
        <v>高知県安芸郡馬路村</v>
      </c>
      <c r="B1590" s="29" t="s">
        <v>1174</v>
      </c>
      <c r="C1590" s="25" t="s">
        <v>1134</v>
      </c>
      <c r="D1590" s="30" t="s">
        <v>1171</v>
      </c>
      <c r="E1590" s="25" t="s">
        <v>1173</v>
      </c>
    </row>
    <row r="1591" spans="1:5">
      <c r="A1591" s="26" t="str">
        <f t="shared" si="24"/>
        <v>高知県安芸郡芸西村</v>
      </c>
      <c r="B1591" s="29" t="s">
        <v>1172</v>
      </c>
      <c r="C1591" s="25" t="s">
        <v>1134</v>
      </c>
      <c r="D1591" s="30" t="s">
        <v>1171</v>
      </c>
      <c r="E1591" s="25" t="s">
        <v>1170</v>
      </c>
    </row>
    <row r="1592" spans="1:5">
      <c r="A1592" s="26" t="str">
        <f t="shared" si="24"/>
        <v>高知県長岡郡本山町</v>
      </c>
      <c r="B1592" s="29" t="s">
        <v>1169</v>
      </c>
      <c r="C1592" s="25" t="s">
        <v>1134</v>
      </c>
      <c r="D1592" s="30" t="s">
        <v>1166</v>
      </c>
      <c r="E1592" s="25" t="s">
        <v>1168</v>
      </c>
    </row>
    <row r="1593" spans="1:5">
      <c r="A1593" s="26" t="str">
        <f t="shared" si="24"/>
        <v>高知県長岡郡大豊町</v>
      </c>
      <c r="B1593" s="29" t="s">
        <v>1167</v>
      </c>
      <c r="C1593" s="25" t="s">
        <v>1134</v>
      </c>
      <c r="D1593" s="30" t="s">
        <v>1166</v>
      </c>
      <c r="E1593" s="25" t="s">
        <v>1165</v>
      </c>
    </row>
    <row r="1594" spans="1:5">
      <c r="A1594" s="26" t="str">
        <f t="shared" si="24"/>
        <v>高知県土佐郡土佐町</v>
      </c>
      <c r="B1594" s="29" t="s">
        <v>1164</v>
      </c>
      <c r="C1594" s="25" t="s">
        <v>1134</v>
      </c>
      <c r="D1594" s="30" t="s">
        <v>1161</v>
      </c>
      <c r="E1594" s="25" t="s">
        <v>1163</v>
      </c>
    </row>
    <row r="1595" spans="1:5">
      <c r="A1595" s="26" t="str">
        <f t="shared" si="24"/>
        <v>高知県土佐郡大川村</v>
      </c>
      <c r="B1595" s="29" t="s">
        <v>1162</v>
      </c>
      <c r="C1595" s="25" t="s">
        <v>1134</v>
      </c>
      <c r="D1595" s="30" t="s">
        <v>1161</v>
      </c>
      <c r="E1595" s="25" t="s">
        <v>1160</v>
      </c>
    </row>
    <row r="1596" spans="1:5">
      <c r="A1596" s="26" t="str">
        <f t="shared" si="24"/>
        <v>高知県吾川郡いの町</v>
      </c>
      <c r="B1596" s="29" t="s">
        <v>1159</v>
      </c>
      <c r="C1596" s="25" t="s">
        <v>1134</v>
      </c>
      <c r="D1596" s="30" t="s">
        <v>1156</v>
      </c>
      <c r="E1596" s="25" t="s">
        <v>1158</v>
      </c>
    </row>
    <row r="1597" spans="1:5">
      <c r="A1597" s="26" t="str">
        <f t="shared" si="24"/>
        <v>高知県吾川郡仁淀川町</v>
      </c>
      <c r="B1597" s="29" t="s">
        <v>1157</v>
      </c>
      <c r="C1597" s="25" t="s">
        <v>1134</v>
      </c>
      <c r="D1597" s="30" t="s">
        <v>1156</v>
      </c>
      <c r="E1597" s="25" t="s">
        <v>1155</v>
      </c>
    </row>
    <row r="1598" spans="1:5">
      <c r="A1598" s="26" t="str">
        <f t="shared" si="24"/>
        <v>高知県高岡郡中土佐町</v>
      </c>
      <c r="B1598" s="29" t="s">
        <v>1154</v>
      </c>
      <c r="C1598" s="25" t="s">
        <v>1134</v>
      </c>
      <c r="D1598" s="30" t="s">
        <v>1141</v>
      </c>
      <c r="E1598" s="25" t="s">
        <v>1153</v>
      </c>
    </row>
    <row r="1599" spans="1:5">
      <c r="A1599" s="26" t="str">
        <f t="shared" si="24"/>
        <v>高知県高岡郡佐川町</v>
      </c>
      <c r="B1599" s="29" t="s">
        <v>1152</v>
      </c>
      <c r="C1599" s="25" t="s">
        <v>1134</v>
      </c>
      <c r="D1599" s="30" t="s">
        <v>1141</v>
      </c>
      <c r="E1599" s="25" t="s">
        <v>1151</v>
      </c>
    </row>
    <row r="1600" spans="1:5">
      <c r="A1600" s="26" t="str">
        <f t="shared" si="24"/>
        <v>高知県高岡郡越知町</v>
      </c>
      <c r="B1600" s="29" t="s">
        <v>1150</v>
      </c>
      <c r="C1600" s="25" t="s">
        <v>1134</v>
      </c>
      <c r="D1600" s="30" t="s">
        <v>1141</v>
      </c>
      <c r="E1600" s="25" t="s">
        <v>1149</v>
      </c>
    </row>
    <row r="1601" spans="1:5">
      <c r="A1601" s="26" t="str">
        <f t="shared" si="24"/>
        <v>高知県高岡郡梼原町</v>
      </c>
      <c r="B1601" s="29" t="s">
        <v>1148</v>
      </c>
      <c r="C1601" s="25" t="s">
        <v>1134</v>
      </c>
      <c r="D1601" s="30" t="s">
        <v>1141</v>
      </c>
      <c r="E1601" s="25" t="s">
        <v>1147</v>
      </c>
    </row>
    <row r="1602" spans="1:5">
      <c r="A1602" s="26" t="str">
        <f t="shared" ref="A1602:A1665" si="25">C1602&amp;D1602&amp;E1602</f>
        <v>高知県高岡郡日高村</v>
      </c>
      <c r="B1602" s="29" t="s">
        <v>1146</v>
      </c>
      <c r="C1602" s="25" t="s">
        <v>1134</v>
      </c>
      <c r="D1602" s="30" t="s">
        <v>1141</v>
      </c>
      <c r="E1602" s="25" t="s">
        <v>1145</v>
      </c>
    </row>
    <row r="1603" spans="1:5">
      <c r="A1603" s="26" t="str">
        <f t="shared" si="25"/>
        <v>高知県高岡郡津野町</v>
      </c>
      <c r="B1603" s="29" t="s">
        <v>1144</v>
      </c>
      <c r="C1603" s="25" t="s">
        <v>1134</v>
      </c>
      <c r="D1603" s="30" t="s">
        <v>1141</v>
      </c>
      <c r="E1603" s="25" t="s">
        <v>1143</v>
      </c>
    </row>
    <row r="1604" spans="1:5">
      <c r="A1604" s="26" t="str">
        <f t="shared" si="25"/>
        <v>高知県高岡郡四万十町</v>
      </c>
      <c r="B1604" s="29" t="s">
        <v>1142</v>
      </c>
      <c r="C1604" s="25" t="s">
        <v>1134</v>
      </c>
      <c r="D1604" s="30" t="s">
        <v>1141</v>
      </c>
      <c r="E1604" s="25" t="s">
        <v>1140</v>
      </c>
    </row>
    <row r="1605" spans="1:5">
      <c r="A1605" s="26" t="str">
        <f t="shared" si="25"/>
        <v>高知県幡多郡大月町</v>
      </c>
      <c r="B1605" s="29" t="s">
        <v>1139</v>
      </c>
      <c r="C1605" s="25" t="s">
        <v>1134</v>
      </c>
      <c r="D1605" s="30" t="s">
        <v>1133</v>
      </c>
      <c r="E1605" s="25" t="s">
        <v>1138</v>
      </c>
    </row>
    <row r="1606" spans="1:5">
      <c r="A1606" s="26" t="str">
        <f t="shared" si="25"/>
        <v>高知県幡多郡三原村</v>
      </c>
      <c r="B1606" s="29" t="s">
        <v>1137</v>
      </c>
      <c r="C1606" s="25" t="s">
        <v>1134</v>
      </c>
      <c r="D1606" s="30" t="s">
        <v>1133</v>
      </c>
      <c r="E1606" s="25" t="s">
        <v>1136</v>
      </c>
    </row>
    <row r="1607" spans="1:5">
      <c r="A1607" s="26" t="str">
        <f t="shared" si="25"/>
        <v>高知県幡多郡黒潮町</v>
      </c>
      <c r="B1607" s="29" t="s">
        <v>1135</v>
      </c>
      <c r="C1607" s="25" t="s">
        <v>1134</v>
      </c>
      <c r="D1607" s="30" t="s">
        <v>1133</v>
      </c>
      <c r="E1607" s="25" t="s">
        <v>1132</v>
      </c>
    </row>
    <row r="1608" spans="1:5">
      <c r="A1608" s="26" t="str">
        <f t="shared" si="25"/>
        <v>福岡県北九州市門司区</v>
      </c>
      <c r="B1608" s="31" t="s">
        <v>1131</v>
      </c>
      <c r="C1608" s="32" t="s">
        <v>979</v>
      </c>
      <c r="D1608" s="28" t="s">
        <v>1118</v>
      </c>
      <c r="E1608" s="26" t="s">
        <v>1130</v>
      </c>
    </row>
    <row r="1609" spans="1:5">
      <c r="A1609" s="26" t="str">
        <f t="shared" si="25"/>
        <v>福岡県北九州市若松区</v>
      </c>
      <c r="B1609" s="31" t="s">
        <v>1129</v>
      </c>
      <c r="C1609" s="32" t="s">
        <v>979</v>
      </c>
      <c r="D1609" s="28" t="s">
        <v>1118</v>
      </c>
      <c r="E1609" s="26" t="s">
        <v>1128</v>
      </c>
    </row>
    <row r="1610" spans="1:5">
      <c r="A1610" s="26" t="str">
        <f t="shared" si="25"/>
        <v>福岡県北九州市戸畑区</v>
      </c>
      <c r="B1610" s="31" t="s">
        <v>1127</v>
      </c>
      <c r="C1610" s="32" t="s">
        <v>979</v>
      </c>
      <c r="D1610" s="28" t="s">
        <v>1118</v>
      </c>
      <c r="E1610" s="26" t="s">
        <v>1126</v>
      </c>
    </row>
    <row r="1611" spans="1:5">
      <c r="A1611" s="26" t="str">
        <f t="shared" si="25"/>
        <v>福岡県北九州市小倉北区</v>
      </c>
      <c r="B1611" s="31" t="s">
        <v>1125</v>
      </c>
      <c r="C1611" s="32" t="s">
        <v>979</v>
      </c>
      <c r="D1611" s="28" t="s">
        <v>1118</v>
      </c>
      <c r="E1611" s="26" t="s">
        <v>1124</v>
      </c>
    </row>
    <row r="1612" spans="1:5">
      <c r="A1612" s="26" t="str">
        <f t="shared" si="25"/>
        <v>福岡県北九州市小倉南区</v>
      </c>
      <c r="B1612" s="31" t="s">
        <v>1123</v>
      </c>
      <c r="C1612" s="32" t="s">
        <v>979</v>
      </c>
      <c r="D1612" s="28" t="s">
        <v>1118</v>
      </c>
      <c r="E1612" s="26" t="s">
        <v>1122</v>
      </c>
    </row>
    <row r="1613" spans="1:5">
      <c r="A1613" s="26" t="str">
        <f t="shared" si="25"/>
        <v>福岡県北九州市八幡東区</v>
      </c>
      <c r="B1613" s="31" t="s">
        <v>1121</v>
      </c>
      <c r="C1613" s="32" t="s">
        <v>979</v>
      </c>
      <c r="D1613" s="28" t="s">
        <v>1118</v>
      </c>
      <c r="E1613" s="26" t="s">
        <v>1120</v>
      </c>
    </row>
    <row r="1614" spans="1:5">
      <c r="A1614" s="26" t="str">
        <f t="shared" si="25"/>
        <v>福岡県北九州市八幡西区</v>
      </c>
      <c r="B1614" s="31" t="s">
        <v>1119</v>
      </c>
      <c r="C1614" s="32" t="s">
        <v>979</v>
      </c>
      <c r="D1614" s="28" t="s">
        <v>1118</v>
      </c>
      <c r="E1614" s="26" t="s">
        <v>1117</v>
      </c>
    </row>
    <row r="1615" spans="1:5">
      <c r="A1615" s="26" t="str">
        <f t="shared" si="25"/>
        <v>福岡県福岡市東区</v>
      </c>
      <c r="B1615" s="31" t="s">
        <v>1116</v>
      </c>
      <c r="C1615" s="32" t="s">
        <v>979</v>
      </c>
      <c r="D1615" s="28" t="s">
        <v>1107</v>
      </c>
      <c r="E1615" s="26" t="s">
        <v>881</v>
      </c>
    </row>
    <row r="1616" spans="1:5">
      <c r="A1616" s="26" t="str">
        <f t="shared" si="25"/>
        <v>福岡県福岡市博多区</v>
      </c>
      <c r="B1616" s="31" t="s">
        <v>1115</v>
      </c>
      <c r="C1616" s="32" t="s">
        <v>979</v>
      </c>
      <c r="D1616" s="28" t="s">
        <v>1107</v>
      </c>
      <c r="E1616" s="26" t="s">
        <v>1114</v>
      </c>
    </row>
    <row r="1617" spans="1:5">
      <c r="A1617" s="26" t="str">
        <f t="shared" si="25"/>
        <v>福岡県福岡市中央区</v>
      </c>
      <c r="B1617" s="31" t="s">
        <v>1113</v>
      </c>
      <c r="C1617" s="32" t="s">
        <v>979</v>
      </c>
      <c r="D1617" s="28" t="s">
        <v>1107</v>
      </c>
      <c r="E1617" s="26" t="s">
        <v>882</v>
      </c>
    </row>
    <row r="1618" spans="1:5">
      <c r="A1618" s="26" t="str">
        <f t="shared" si="25"/>
        <v>福岡県福岡市南区</v>
      </c>
      <c r="B1618" s="31" t="s">
        <v>1112</v>
      </c>
      <c r="C1618" s="32" t="s">
        <v>979</v>
      </c>
      <c r="D1618" s="28" t="s">
        <v>1107</v>
      </c>
      <c r="E1618" s="26" t="s">
        <v>879</v>
      </c>
    </row>
    <row r="1619" spans="1:5">
      <c r="A1619" s="26" t="str">
        <f t="shared" si="25"/>
        <v>福岡県福岡市西区</v>
      </c>
      <c r="B1619" s="31" t="s">
        <v>1111</v>
      </c>
      <c r="C1619" s="32" t="s">
        <v>979</v>
      </c>
      <c r="D1619" s="28" t="s">
        <v>1107</v>
      </c>
      <c r="E1619" s="26" t="s">
        <v>880</v>
      </c>
    </row>
    <row r="1620" spans="1:5">
      <c r="A1620" s="26" t="str">
        <f t="shared" si="25"/>
        <v>福岡県福岡市城南区</v>
      </c>
      <c r="B1620" s="31" t="s">
        <v>1110</v>
      </c>
      <c r="C1620" s="32" t="s">
        <v>979</v>
      </c>
      <c r="D1620" s="28" t="s">
        <v>1107</v>
      </c>
      <c r="E1620" s="26" t="s">
        <v>1109</v>
      </c>
    </row>
    <row r="1621" spans="1:5">
      <c r="A1621" s="26" t="str">
        <f t="shared" si="25"/>
        <v>福岡県福岡市早良区</v>
      </c>
      <c r="B1621" s="31" t="s">
        <v>1108</v>
      </c>
      <c r="C1621" s="32" t="s">
        <v>979</v>
      </c>
      <c r="D1621" s="28" t="s">
        <v>1107</v>
      </c>
      <c r="E1621" s="26" t="s">
        <v>1106</v>
      </c>
    </row>
    <row r="1622" spans="1:5">
      <c r="A1622" s="26" t="str">
        <f t="shared" si="25"/>
        <v>福岡県大牟田市</v>
      </c>
      <c r="B1622" s="29" t="s">
        <v>1105</v>
      </c>
      <c r="C1622" s="25" t="s">
        <v>979</v>
      </c>
      <c r="D1622" s="30" t="s">
        <v>1104</v>
      </c>
      <c r="E1622" s="25"/>
    </row>
    <row r="1623" spans="1:5">
      <c r="A1623" s="26" t="str">
        <f t="shared" si="25"/>
        <v>福岡県久留米市</v>
      </c>
      <c r="B1623" s="29" t="s">
        <v>1103</v>
      </c>
      <c r="C1623" s="25" t="s">
        <v>979</v>
      </c>
      <c r="D1623" s="30" t="s">
        <v>1102</v>
      </c>
      <c r="E1623" s="25"/>
    </row>
    <row r="1624" spans="1:5">
      <c r="A1624" s="26" t="str">
        <f t="shared" si="25"/>
        <v>福岡県直方市</v>
      </c>
      <c r="B1624" s="29" t="s">
        <v>1101</v>
      </c>
      <c r="C1624" s="25" t="s">
        <v>979</v>
      </c>
      <c r="D1624" s="30" t="s">
        <v>1100</v>
      </c>
      <c r="E1624" s="25"/>
    </row>
    <row r="1625" spans="1:5">
      <c r="A1625" s="26" t="str">
        <f t="shared" si="25"/>
        <v>福岡県飯塚市</v>
      </c>
      <c r="B1625" s="29" t="s">
        <v>1099</v>
      </c>
      <c r="C1625" s="25" t="s">
        <v>979</v>
      </c>
      <c r="D1625" s="30" t="s">
        <v>1098</v>
      </c>
      <c r="E1625" s="25"/>
    </row>
    <row r="1626" spans="1:5">
      <c r="A1626" s="26" t="str">
        <f t="shared" si="25"/>
        <v>福岡県田川市</v>
      </c>
      <c r="B1626" s="29" t="s">
        <v>1097</v>
      </c>
      <c r="C1626" s="25" t="s">
        <v>979</v>
      </c>
      <c r="D1626" s="30" t="s">
        <v>1096</v>
      </c>
      <c r="E1626" s="25"/>
    </row>
    <row r="1627" spans="1:5">
      <c r="A1627" s="26" t="str">
        <f t="shared" si="25"/>
        <v>福岡県柳川市</v>
      </c>
      <c r="B1627" s="29" t="s">
        <v>1095</v>
      </c>
      <c r="C1627" s="25" t="s">
        <v>979</v>
      </c>
      <c r="D1627" s="30" t="s">
        <v>1094</v>
      </c>
      <c r="E1627" s="25"/>
    </row>
    <row r="1628" spans="1:5">
      <c r="A1628" s="26" t="str">
        <f t="shared" si="25"/>
        <v>福岡県八女市</v>
      </c>
      <c r="B1628" s="29" t="s">
        <v>1093</v>
      </c>
      <c r="C1628" s="25" t="s">
        <v>979</v>
      </c>
      <c r="D1628" s="30" t="s">
        <v>1092</v>
      </c>
      <c r="E1628" s="25"/>
    </row>
    <row r="1629" spans="1:5">
      <c r="A1629" s="26" t="str">
        <f t="shared" si="25"/>
        <v>福岡県筑後市</v>
      </c>
      <c r="B1629" s="29" t="s">
        <v>1091</v>
      </c>
      <c r="C1629" s="25" t="s">
        <v>979</v>
      </c>
      <c r="D1629" s="30" t="s">
        <v>1090</v>
      </c>
      <c r="E1629" s="25"/>
    </row>
    <row r="1630" spans="1:5">
      <c r="A1630" s="26" t="str">
        <f t="shared" si="25"/>
        <v>福岡県大川市</v>
      </c>
      <c r="B1630" s="29" t="s">
        <v>1089</v>
      </c>
      <c r="C1630" s="25" t="s">
        <v>979</v>
      </c>
      <c r="D1630" s="30" t="s">
        <v>1088</v>
      </c>
      <c r="E1630" s="25"/>
    </row>
    <row r="1631" spans="1:5">
      <c r="A1631" s="26" t="str">
        <f t="shared" si="25"/>
        <v>福岡県行橋市</v>
      </c>
      <c r="B1631" s="29" t="s">
        <v>1087</v>
      </c>
      <c r="C1631" s="25" t="s">
        <v>979</v>
      </c>
      <c r="D1631" s="30" t="s">
        <v>1086</v>
      </c>
      <c r="E1631" s="25"/>
    </row>
    <row r="1632" spans="1:5">
      <c r="A1632" s="26" t="str">
        <f t="shared" si="25"/>
        <v>福岡県豊前市</v>
      </c>
      <c r="B1632" s="29" t="s">
        <v>1085</v>
      </c>
      <c r="C1632" s="25" t="s">
        <v>979</v>
      </c>
      <c r="D1632" s="30" t="s">
        <v>1084</v>
      </c>
      <c r="E1632" s="25"/>
    </row>
    <row r="1633" spans="1:5">
      <c r="A1633" s="26" t="str">
        <f t="shared" si="25"/>
        <v>福岡県中間市</v>
      </c>
      <c r="B1633" s="29" t="s">
        <v>1083</v>
      </c>
      <c r="C1633" s="25" t="s">
        <v>979</v>
      </c>
      <c r="D1633" s="30" t="s">
        <v>1082</v>
      </c>
      <c r="E1633" s="25"/>
    </row>
    <row r="1634" spans="1:5">
      <c r="A1634" s="26" t="str">
        <f t="shared" si="25"/>
        <v>福岡県小郡市</v>
      </c>
      <c r="B1634" s="29" t="s">
        <v>1081</v>
      </c>
      <c r="C1634" s="25" t="s">
        <v>979</v>
      </c>
      <c r="D1634" s="30" t="s">
        <v>1080</v>
      </c>
      <c r="E1634" s="25"/>
    </row>
    <row r="1635" spans="1:5">
      <c r="A1635" s="26" t="str">
        <f t="shared" si="25"/>
        <v>福岡県筑紫野市</v>
      </c>
      <c r="B1635" s="29" t="s">
        <v>1079</v>
      </c>
      <c r="C1635" s="25" t="s">
        <v>979</v>
      </c>
      <c r="D1635" s="30" t="s">
        <v>1078</v>
      </c>
      <c r="E1635" s="25"/>
    </row>
    <row r="1636" spans="1:5">
      <c r="A1636" s="26" t="str">
        <f t="shared" si="25"/>
        <v>福岡県春日市</v>
      </c>
      <c r="B1636" s="29" t="s">
        <v>1077</v>
      </c>
      <c r="C1636" s="25" t="s">
        <v>979</v>
      </c>
      <c r="D1636" s="30" t="s">
        <v>1076</v>
      </c>
      <c r="E1636" s="25"/>
    </row>
    <row r="1637" spans="1:5">
      <c r="A1637" s="26" t="str">
        <f t="shared" si="25"/>
        <v>福岡県大野城市</v>
      </c>
      <c r="B1637" s="29" t="s">
        <v>1075</v>
      </c>
      <c r="C1637" s="25" t="s">
        <v>979</v>
      </c>
      <c r="D1637" s="30" t="s">
        <v>1074</v>
      </c>
      <c r="E1637" s="25"/>
    </row>
    <row r="1638" spans="1:5">
      <c r="A1638" s="26" t="str">
        <f t="shared" si="25"/>
        <v>福岡県宗像市</v>
      </c>
      <c r="B1638" s="29" t="s">
        <v>1073</v>
      </c>
      <c r="C1638" s="25" t="s">
        <v>979</v>
      </c>
      <c r="D1638" s="30" t="s">
        <v>1072</v>
      </c>
      <c r="E1638" s="25"/>
    </row>
    <row r="1639" spans="1:5">
      <c r="A1639" s="26" t="str">
        <f t="shared" si="25"/>
        <v>福岡県太宰府市</v>
      </c>
      <c r="B1639" s="29" t="s">
        <v>1071</v>
      </c>
      <c r="C1639" s="25" t="s">
        <v>979</v>
      </c>
      <c r="D1639" s="30" t="s">
        <v>1070</v>
      </c>
      <c r="E1639" s="25"/>
    </row>
    <row r="1640" spans="1:5">
      <c r="A1640" s="26" t="str">
        <f t="shared" si="25"/>
        <v>福岡県古賀市</v>
      </c>
      <c r="B1640" s="29" t="s">
        <v>1069</v>
      </c>
      <c r="C1640" s="25" t="s">
        <v>979</v>
      </c>
      <c r="D1640" s="30" t="s">
        <v>1068</v>
      </c>
      <c r="E1640" s="25"/>
    </row>
    <row r="1641" spans="1:5">
      <c r="A1641" s="26" t="str">
        <f t="shared" si="25"/>
        <v>福岡県福津市</v>
      </c>
      <c r="B1641" s="29" t="s">
        <v>1067</v>
      </c>
      <c r="C1641" s="25" t="s">
        <v>979</v>
      </c>
      <c r="D1641" s="30" t="s">
        <v>1066</v>
      </c>
      <c r="E1641" s="25"/>
    </row>
    <row r="1642" spans="1:5">
      <c r="A1642" s="26" t="str">
        <f t="shared" si="25"/>
        <v>福岡県うきは市</v>
      </c>
      <c r="B1642" s="29" t="s">
        <v>1065</v>
      </c>
      <c r="C1642" s="25" t="s">
        <v>979</v>
      </c>
      <c r="D1642" s="30" t="s">
        <v>1064</v>
      </c>
      <c r="E1642" s="25"/>
    </row>
    <row r="1643" spans="1:5">
      <c r="A1643" s="26" t="str">
        <f t="shared" si="25"/>
        <v>福岡県宮若市</v>
      </c>
      <c r="B1643" s="29" t="s">
        <v>1063</v>
      </c>
      <c r="C1643" s="25" t="s">
        <v>979</v>
      </c>
      <c r="D1643" s="30" t="s">
        <v>1062</v>
      </c>
      <c r="E1643" s="25"/>
    </row>
    <row r="1644" spans="1:5">
      <c r="A1644" s="26" t="str">
        <f t="shared" si="25"/>
        <v>福岡県嘉麻市</v>
      </c>
      <c r="B1644" s="29" t="s">
        <v>1061</v>
      </c>
      <c r="C1644" s="25" t="s">
        <v>979</v>
      </c>
      <c r="D1644" s="30" t="s">
        <v>1060</v>
      </c>
      <c r="E1644" s="25"/>
    </row>
    <row r="1645" spans="1:5">
      <c r="A1645" s="26" t="str">
        <f t="shared" si="25"/>
        <v>福岡県朝倉市</v>
      </c>
      <c r="B1645" s="29" t="s">
        <v>1059</v>
      </c>
      <c r="C1645" s="25" t="s">
        <v>979</v>
      </c>
      <c r="D1645" s="30" t="s">
        <v>1058</v>
      </c>
      <c r="E1645" s="25"/>
    </row>
    <row r="1646" spans="1:5">
      <c r="A1646" s="26" t="str">
        <f t="shared" si="25"/>
        <v>福岡県みやま市</v>
      </c>
      <c r="B1646" s="29" t="s">
        <v>1057</v>
      </c>
      <c r="C1646" s="25" t="s">
        <v>979</v>
      </c>
      <c r="D1646" s="30" t="s">
        <v>1056</v>
      </c>
      <c r="E1646" s="25"/>
    </row>
    <row r="1647" spans="1:5">
      <c r="A1647" s="26" t="str">
        <f t="shared" si="25"/>
        <v>福岡県糸島市</v>
      </c>
      <c r="B1647" s="29" t="s">
        <v>1055</v>
      </c>
      <c r="C1647" s="25" t="s">
        <v>979</v>
      </c>
      <c r="D1647" s="30" t="s">
        <v>1054</v>
      </c>
      <c r="E1647" s="25"/>
    </row>
    <row r="1648" spans="1:5">
      <c r="A1648" s="26" t="str">
        <f t="shared" si="25"/>
        <v>福岡県那珂川市</v>
      </c>
      <c r="B1648" s="29" t="s">
        <v>1053</v>
      </c>
      <c r="C1648" s="25" t="s">
        <v>1052</v>
      </c>
      <c r="D1648" s="30" t="s">
        <v>1051</v>
      </c>
      <c r="E1648" s="25"/>
    </row>
    <row r="1649" spans="1:5">
      <c r="A1649" s="26" t="str">
        <f t="shared" si="25"/>
        <v>福岡県糟屋郡宇美町</v>
      </c>
      <c r="B1649" s="29" t="s">
        <v>1050</v>
      </c>
      <c r="C1649" s="25" t="s">
        <v>979</v>
      </c>
      <c r="D1649" s="30" t="s">
        <v>1037</v>
      </c>
      <c r="E1649" s="25" t="s">
        <v>1049</v>
      </c>
    </row>
    <row r="1650" spans="1:5">
      <c r="A1650" s="26" t="str">
        <f t="shared" si="25"/>
        <v>福岡県糟屋郡篠栗町</v>
      </c>
      <c r="B1650" s="29" t="s">
        <v>1048</v>
      </c>
      <c r="C1650" s="25" t="s">
        <v>979</v>
      </c>
      <c r="D1650" s="30" t="s">
        <v>1037</v>
      </c>
      <c r="E1650" s="25" t="s">
        <v>1047</v>
      </c>
    </row>
    <row r="1651" spans="1:5">
      <c r="A1651" s="26" t="str">
        <f t="shared" si="25"/>
        <v>福岡県糟屋郡志免町</v>
      </c>
      <c r="B1651" s="29" t="s">
        <v>1046</v>
      </c>
      <c r="C1651" s="25" t="s">
        <v>979</v>
      </c>
      <c r="D1651" s="30" t="s">
        <v>1037</v>
      </c>
      <c r="E1651" s="25" t="s">
        <v>1045</v>
      </c>
    </row>
    <row r="1652" spans="1:5">
      <c r="A1652" s="26" t="str">
        <f t="shared" si="25"/>
        <v>福岡県糟屋郡須恵町</v>
      </c>
      <c r="B1652" s="29" t="s">
        <v>1044</v>
      </c>
      <c r="C1652" s="25" t="s">
        <v>979</v>
      </c>
      <c r="D1652" s="30" t="s">
        <v>1037</v>
      </c>
      <c r="E1652" s="25" t="s">
        <v>1043</v>
      </c>
    </row>
    <row r="1653" spans="1:5">
      <c r="A1653" s="26" t="str">
        <f t="shared" si="25"/>
        <v>福岡県糟屋郡新宮町</v>
      </c>
      <c r="B1653" s="29" t="s">
        <v>1042</v>
      </c>
      <c r="C1653" s="25" t="s">
        <v>979</v>
      </c>
      <c r="D1653" s="30" t="s">
        <v>1037</v>
      </c>
      <c r="E1653" s="25" t="s">
        <v>1041</v>
      </c>
    </row>
    <row r="1654" spans="1:5">
      <c r="A1654" s="26" t="str">
        <f t="shared" si="25"/>
        <v>福岡県糟屋郡久山町</v>
      </c>
      <c r="B1654" s="29" t="s">
        <v>1040</v>
      </c>
      <c r="C1654" s="25" t="s">
        <v>979</v>
      </c>
      <c r="D1654" s="30" t="s">
        <v>1037</v>
      </c>
      <c r="E1654" s="25" t="s">
        <v>1039</v>
      </c>
    </row>
    <row r="1655" spans="1:5">
      <c r="A1655" s="26" t="str">
        <f t="shared" si="25"/>
        <v>福岡県糟屋郡粕屋町</v>
      </c>
      <c r="B1655" s="29" t="s">
        <v>1038</v>
      </c>
      <c r="C1655" s="25" t="s">
        <v>979</v>
      </c>
      <c r="D1655" s="30" t="s">
        <v>1037</v>
      </c>
      <c r="E1655" s="25" t="s">
        <v>1036</v>
      </c>
    </row>
    <row r="1656" spans="1:5">
      <c r="A1656" s="26" t="str">
        <f t="shared" si="25"/>
        <v>福岡県遠賀郡芦屋町</v>
      </c>
      <c r="B1656" s="29" t="s">
        <v>1035</v>
      </c>
      <c r="C1656" s="25" t="s">
        <v>979</v>
      </c>
      <c r="D1656" s="30" t="s">
        <v>1028</v>
      </c>
      <c r="E1656" s="25" t="s">
        <v>1034</v>
      </c>
    </row>
    <row r="1657" spans="1:5">
      <c r="A1657" s="26" t="str">
        <f t="shared" si="25"/>
        <v>福岡県遠賀郡水巻町</v>
      </c>
      <c r="B1657" s="29" t="s">
        <v>1033</v>
      </c>
      <c r="C1657" s="25" t="s">
        <v>979</v>
      </c>
      <c r="D1657" s="30" t="s">
        <v>1028</v>
      </c>
      <c r="E1657" s="25" t="s">
        <v>1032</v>
      </c>
    </row>
    <row r="1658" spans="1:5">
      <c r="A1658" s="26" t="str">
        <f t="shared" si="25"/>
        <v>福岡県遠賀郡岡垣町</v>
      </c>
      <c r="B1658" s="29" t="s">
        <v>1031</v>
      </c>
      <c r="C1658" s="25" t="s">
        <v>979</v>
      </c>
      <c r="D1658" s="30" t="s">
        <v>1028</v>
      </c>
      <c r="E1658" s="25" t="s">
        <v>1030</v>
      </c>
    </row>
    <row r="1659" spans="1:5">
      <c r="A1659" s="26" t="str">
        <f t="shared" si="25"/>
        <v>福岡県遠賀郡遠賀町</v>
      </c>
      <c r="B1659" s="29" t="s">
        <v>1029</v>
      </c>
      <c r="C1659" s="25" t="s">
        <v>979</v>
      </c>
      <c r="D1659" s="30" t="s">
        <v>1028</v>
      </c>
      <c r="E1659" s="25" t="s">
        <v>1027</v>
      </c>
    </row>
    <row r="1660" spans="1:5">
      <c r="A1660" s="26" t="str">
        <f t="shared" si="25"/>
        <v>福岡県鞍手郡小竹町</v>
      </c>
      <c r="B1660" s="29" t="s">
        <v>1026</v>
      </c>
      <c r="C1660" s="25" t="s">
        <v>979</v>
      </c>
      <c r="D1660" s="30" t="s">
        <v>1023</v>
      </c>
      <c r="E1660" s="25" t="s">
        <v>1025</v>
      </c>
    </row>
    <row r="1661" spans="1:5">
      <c r="A1661" s="26" t="str">
        <f t="shared" si="25"/>
        <v>福岡県鞍手郡鞍手町</v>
      </c>
      <c r="B1661" s="29" t="s">
        <v>1024</v>
      </c>
      <c r="C1661" s="25" t="s">
        <v>979</v>
      </c>
      <c r="D1661" s="30" t="s">
        <v>1023</v>
      </c>
      <c r="E1661" s="25" t="s">
        <v>1022</v>
      </c>
    </row>
    <row r="1662" spans="1:5">
      <c r="A1662" s="26" t="str">
        <f t="shared" si="25"/>
        <v>福岡県嘉穂郡桂川町</v>
      </c>
      <c r="B1662" s="29" t="s">
        <v>1021</v>
      </c>
      <c r="C1662" s="25" t="s">
        <v>979</v>
      </c>
      <c r="D1662" s="30" t="s">
        <v>1020</v>
      </c>
      <c r="E1662" s="25" t="s">
        <v>1019</v>
      </c>
    </row>
    <row r="1663" spans="1:5">
      <c r="A1663" s="26" t="str">
        <f t="shared" si="25"/>
        <v>福岡県朝倉郡筑前町</v>
      </c>
      <c r="B1663" s="29" t="s">
        <v>1018</v>
      </c>
      <c r="C1663" s="25" t="s">
        <v>979</v>
      </c>
      <c r="D1663" s="30" t="s">
        <v>1015</v>
      </c>
      <c r="E1663" s="25" t="s">
        <v>1017</v>
      </c>
    </row>
    <row r="1664" spans="1:5">
      <c r="A1664" s="26" t="str">
        <f t="shared" si="25"/>
        <v>福岡県朝倉郡東峰村</v>
      </c>
      <c r="B1664" s="29" t="s">
        <v>1016</v>
      </c>
      <c r="C1664" s="25" t="s">
        <v>979</v>
      </c>
      <c r="D1664" s="30" t="s">
        <v>1015</v>
      </c>
      <c r="E1664" s="25" t="s">
        <v>1014</v>
      </c>
    </row>
    <row r="1665" spans="1:5">
      <c r="A1665" s="26" t="str">
        <f t="shared" si="25"/>
        <v>福岡県三井郡大刀洗町</v>
      </c>
      <c r="B1665" s="29" t="s">
        <v>1013</v>
      </c>
      <c r="C1665" s="25" t="s">
        <v>979</v>
      </c>
      <c r="D1665" s="30" t="s">
        <v>1012</v>
      </c>
      <c r="E1665" s="25" t="s">
        <v>1011</v>
      </c>
    </row>
    <row r="1666" spans="1:5">
      <c r="A1666" s="26" t="str">
        <f t="shared" ref="A1666:A1729" si="26">C1666&amp;D1666&amp;E1666</f>
        <v>福岡県三潴郡大木町</v>
      </c>
      <c r="B1666" s="29" t="s">
        <v>1010</v>
      </c>
      <c r="C1666" s="25" t="s">
        <v>979</v>
      </c>
      <c r="D1666" s="30" t="s">
        <v>1009</v>
      </c>
      <c r="E1666" s="25" t="s">
        <v>1008</v>
      </c>
    </row>
    <row r="1667" spans="1:5">
      <c r="A1667" s="26" t="str">
        <f t="shared" si="26"/>
        <v>福岡県八女郡広川町</v>
      </c>
      <c r="B1667" s="29" t="s">
        <v>1007</v>
      </c>
      <c r="C1667" s="25" t="s">
        <v>979</v>
      </c>
      <c r="D1667" s="30" t="s">
        <v>1006</v>
      </c>
      <c r="E1667" s="25" t="s">
        <v>1005</v>
      </c>
    </row>
    <row r="1668" spans="1:5">
      <c r="A1668" s="26" t="str">
        <f t="shared" si="26"/>
        <v>福岡県田川郡香春町</v>
      </c>
      <c r="B1668" s="29" t="s">
        <v>1004</v>
      </c>
      <c r="C1668" s="25" t="s">
        <v>979</v>
      </c>
      <c r="D1668" s="30" t="s">
        <v>991</v>
      </c>
      <c r="E1668" s="25" t="s">
        <v>1003</v>
      </c>
    </row>
    <row r="1669" spans="1:5">
      <c r="A1669" s="26" t="str">
        <f t="shared" si="26"/>
        <v>福岡県田川郡添田町</v>
      </c>
      <c r="B1669" s="29" t="s">
        <v>1002</v>
      </c>
      <c r="C1669" s="25" t="s">
        <v>979</v>
      </c>
      <c r="D1669" s="30" t="s">
        <v>991</v>
      </c>
      <c r="E1669" s="25" t="s">
        <v>1001</v>
      </c>
    </row>
    <row r="1670" spans="1:5">
      <c r="A1670" s="26" t="str">
        <f t="shared" si="26"/>
        <v>福岡県田川郡糸田町</v>
      </c>
      <c r="B1670" s="29" t="s">
        <v>1000</v>
      </c>
      <c r="C1670" s="25" t="s">
        <v>979</v>
      </c>
      <c r="D1670" s="30" t="s">
        <v>991</v>
      </c>
      <c r="E1670" s="25" t="s">
        <v>999</v>
      </c>
    </row>
    <row r="1671" spans="1:5">
      <c r="A1671" s="26" t="str">
        <f t="shared" si="26"/>
        <v>福岡県田川郡川崎町</v>
      </c>
      <c r="B1671" s="29" t="s">
        <v>998</v>
      </c>
      <c r="C1671" s="25" t="s">
        <v>979</v>
      </c>
      <c r="D1671" s="30" t="s">
        <v>991</v>
      </c>
      <c r="E1671" s="25" t="s">
        <v>997</v>
      </c>
    </row>
    <row r="1672" spans="1:5">
      <c r="A1672" s="26" t="str">
        <f t="shared" si="26"/>
        <v>福岡県田川郡大任町</v>
      </c>
      <c r="B1672" s="29" t="s">
        <v>996</v>
      </c>
      <c r="C1672" s="25" t="s">
        <v>979</v>
      </c>
      <c r="D1672" s="30" t="s">
        <v>991</v>
      </c>
      <c r="E1672" s="25" t="s">
        <v>995</v>
      </c>
    </row>
    <row r="1673" spans="1:5">
      <c r="A1673" s="26" t="str">
        <f t="shared" si="26"/>
        <v>福岡県田川郡赤村</v>
      </c>
      <c r="B1673" s="29" t="s">
        <v>994</v>
      </c>
      <c r="C1673" s="25" t="s">
        <v>979</v>
      </c>
      <c r="D1673" s="30" t="s">
        <v>991</v>
      </c>
      <c r="E1673" s="25" t="s">
        <v>993</v>
      </c>
    </row>
    <row r="1674" spans="1:5">
      <c r="A1674" s="26" t="str">
        <f t="shared" si="26"/>
        <v>福岡県田川郡福智町</v>
      </c>
      <c r="B1674" s="29" t="s">
        <v>992</v>
      </c>
      <c r="C1674" s="25" t="s">
        <v>979</v>
      </c>
      <c r="D1674" s="30" t="s">
        <v>991</v>
      </c>
      <c r="E1674" s="25" t="s">
        <v>990</v>
      </c>
    </row>
    <row r="1675" spans="1:5">
      <c r="A1675" s="26" t="str">
        <f t="shared" si="26"/>
        <v>福岡県京都郡苅田町</v>
      </c>
      <c r="B1675" s="29" t="s">
        <v>989</v>
      </c>
      <c r="C1675" s="25" t="s">
        <v>979</v>
      </c>
      <c r="D1675" s="30" t="s">
        <v>986</v>
      </c>
      <c r="E1675" s="25" t="s">
        <v>988</v>
      </c>
    </row>
    <row r="1676" spans="1:5">
      <c r="A1676" s="26" t="str">
        <f t="shared" si="26"/>
        <v>福岡県京都郡みやこ町</v>
      </c>
      <c r="B1676" s="29" t="s">
        <v>987</v>
      </c>
      <c r="C1676" s="25" t="s">
        <v>979</v>
      </c>
      <c r="D1676" s="30" t="s">
        <v>986</v>
      </c>
      <c r="E1676" s="25" t="s">
        <v>985</v>
      </c>
    </row>
    <row r="1677" spans="1:5">
      <c r="A1677" s="26" t="str">
        <f t="shared" si="26"/>
        <v>福岡県築上郡吉富町</v>
      </c>
      <c r="B1677" s="29" t="s">
        <v>984</v>
      </c>
      <c r="C1677" s="25" t="s">
        <v>979</v>
      </c>
      <c r="D1677" s="30" t="s">
        <v>978</v>
      </c>
      <c r="E1677" s="25" t="s">
        <v>983</v>
      </c>
    </row>
    <row r="1678" spans="1:5">
      <c r="A1678" s="26" t="str">
        <f t="shared" si="26"/>
        <v>福岡県築上郡上毛町</v>
      </c>
      <c r="B1678" s="29" t="s">
        <v>982</v>
      </c>
      <c r="C1678" s="25" t="s">
        <v>979</v>
      </c>
      <c r="D1678" s="30" t="s">
        <v>978</v>
      </c>
      <c r="E1678" s="25" t="s">
        <v>981</v>
      </c>
    </row>
    <row r="1679" spans="1:5">
      <c r="A1679" s="26" t="str">
        <f t="shared" si="26"/>
        <v>福岡県築上郡築上町</v>
      </c>
      <c r="B1679" s="29" t="s">
        <v>980</v>
      </c>
      <c r="C1679" s="25" t="s">
        <v>979</v>
      </c>
      <c r="D1679" s="30" t="s">
        <v>978</v>
      </c>
      <c r="E1679" s="25" t="s">
        <v>977</v>
      </c>
    </row>
    <row r="1680" spans="1:5">
      <c r="A1680" s="26" t="str">
        <f t="shared" si="26"/>
        <v>佐賀県佐賀市</v>
      </c>
      <c r="B1680" s="29" t="s">
        <v>976</v>
      </c>
      <c r="C1680" s="25" t="s">
        <v>932</v>
      </c>
      <c r="D1680" s="30" t="s">
        <v>975</v>
      </c>
      <c r="E1680" s="25"/>
    </row>
    <row r="1681" spans="1:5">
      <c r="A1681" s="26" t="str">
        <f t="shared" si="26"/>
        <v>佐賀県唐津市</v>
      </c>
      <c r="B1681" s="29" t="s">
        <v>974</v>
      </c>
      <c r="C1681" s="25" t="s">
        <v>932</v>
      </c>
      <c r="D1681" s="30" t="s">
        <v>973</v>
      </c>
      <c r="E1681" s="25"/>
    </row>
    <row r="1682" spans="1:5">
      <c r="A1682" s="26" t="str">
        <f t="shared" si="26"/>
        <v>佐賀県鳥栖市</v>
      </c>
      <c r="B1682" s="29" t="s">
        <v>972</v>
      </c>
      <c r="C1682" s="25" t="s">
        <v>932</v>
      </c>
      <c r="D1682" s="30" t="s">
        <v>971</v>
      </c>
      <c r="E1682" s="25"/>
    </row>
    <row r="1683" spans="1:5">
      <c r="A1683" s="26" t="str">
        <f t="shared" si="26"/>
        <v>佐賀県多久市</v>
      </c>
      <c r="B1683" s="29" t="s">
        <v>970</v>
      </c>
      <c r="C1683" s="25" t="s">
        <v>932</v>
      </c>
      <c r="D1683" s="30" t="s">
        <v>969</v>
      </c>
      <c r="E1683" s="25"/>
    </row>
    <row r="1684" spans="1:5">
      <c r="A1684" s="26" t="str">
        <f t="shared" si="26"/>
        <v>佐賀県伊万里市</v>
      </c>
      <c r="B1684" s="29" t="s">
        <v>968</v>
      </c>
      <c r="C1684" s="25" t="s">
        <v>932</v>
      </c>
      <c r="D1684" s="30" t="s">
        <v>967</v>
      </c>
      <c r="E1684" s="25"/>
    </row>
    <row r="1685" spans="1:5">
      <c r="A1685" s="26" t="str">
        <f t="shared" si="26"/>
        <v>佐賀県武雄市</v>
      </c>
      <c r="B1685" s="29" t="s">
        <v>966</v>
      </c>
      <c r="C1685" s="25" t="s">
        <v>932</v>
      </c>
      <c r="D1685" s="30" t="s">
        <v>965</v>
      </c>
      <c r="E1685" s="25"/>
    </row>
    <row r="1686" spans="1:5">
      <c r="A1686" s="26" t="str">
        <f t="shared" si="26"/>
        <v>佐賀県鹿島市</v>
      </c>
      <c r="B1686" s="29" t="s">
        <v>964</v>
      </c>
      <c r="C1686" s="25" t="s">
        <v>932</v>
      </c>
      <c r="D1686" s="30" t="s">
        <v>963</v>
      </c>
      <c r="E1686" s="25"/>
    </row>
    <row r="1687" spans="1:5">
      <c r="A1687" s="26" t="str">
        <f t="shared" si="26"/>
        <v>佐賀県小城市</v>
      </c>
      <c r="B1687" s="29" t="s">
        <v>962</v>
      </c>
      <c r="C1687" s="25" t="s">
        <v>932</v>
      </c>
      <c r="D1687" s="30" t="s">
        <v>961</v>
      </c>
      <c r="E1687" s="25"/>
    </row>
    <row r="1688" spans="1:5">
      <c r="A1688" s="26" t="str">
        <f t="shared" si="26"/>
        <v>佐賀県嬉野市</v>
      </c>
      <c r="B1688" s="29" t="s">
        <v>960</v>
      </c>
      <c r="C1688" s="25" t="s">
        <v>932</v>
      </c>
      <c r="D1688" s="30" t="s">
        <v>959</v>
      </c>
      <c r="E1688" s="25"/>
    </row>
    <row r="1689" spans="1:5">
      <c r="A1689" s="26" t="str">
        <f t="shared" si="26"/>
        <v>佐賀県神埼市</v>
      </c>
      <c r="B1689" s="29" t="s">
        <v>958</v>
      </c>
      <c r="C1689" s="25" t="s">
        <v>932</v>
      </c>
      <c r="D1689" s="30" t="s">
        <v>957</v>
      </c>
      <c r="E1689" s="25"/>
    </row>
    <row r="1690" spans="1:5">
      <c r="A1690" s="26" t="str">
        <f t="shared" si="26"/>
        <v>佐賀県神埼郡吉野ヶ里町</v>
      </c>
      <c r="B1690" s="29" t="s">
        <v>956</v>
      </c>
      <c r="C1690" s="25" t="s">
        <v>932</v>
      </c>
      <c r="D1690" s="30" t="s">
        <v>955</v>
      </c>
      <c r="E1690" s="25" t="s">
        <v>954</v>
      </c>
    </row>
    <row r="1691" spans="1:5">
      <c r="A1691" s="26" t="str">
        <f t="shared" si="26"/>
        <v>佐賀県三養基郡基山町</v>
      </c>
      <c r="B1691" s="29" t="s">
        <v>953</v>
      </c>
      <c r="C1691" s="25" t="s">
        <v>932</v>
      </c>
      <c r="D1691" s="30" t="s">
        <v>948</v>
      </c>
      <c r="E1691" s="25" t="s">
        <v>952</v>
      </c>
    </row>
    <row r="1692" spans="1:5">
      <c r="A1692" s="26" t="str">
        <f t="shared" si="26"/>
        <v>佐賀県三養基郡上峰町</v>
      </c>
      <c r="B1692" s="29" t="s">
        <v>951</v>
      </c>
      <c r="C1692" s="25" t="s">
        <v>932</v>
      </c>
      <c r="D1692" s="30" t="s">
        <v>948</v>
      </c>
      <c r="E1692" s="25" t="s">
        <v>950</v>
      </c>
    </row>
    <row r="1693" spans="1:5">
      <c r="A1693" s="26" t="str">
        <f t="shared" si="26"/>
        <v>佐賀県三養基郡みやき町</v>
      </c>
      <c r="B1693" s="29" t="s">
        <v>949</v>
      </c>
      <c r="C1693" s="25" t="s">
        <v>932</v>
      </c>
      <c r="D1693" s="30" t="s">
        <v>948</v>
      </c>
      <c r="E1693" s="25" t="s">
        <v>947</v>
      </c>
    </row>
    <row r="1694" spans="1:5">
      <c r="A1694" s="26" t="str">
        <f t="shared" si="26"/>
        <v>佐賀県東松浦郡玄海町</v>
      </c>
      <c r="B1694" s="29" t="s">
        <v>946</v>
      </c>
      <c r="C1694" s="25" t="s">
        <v>932</v>
      </c>
      <c r="D1694" s="30" t="s">
        <v>945</v>
      </c>
      <c r="E1694" s="25" t="s">
        <v>944</v>
      </c>
    </row>
    <row r="1695" spans="1:5">
      <c r="A1695" s="26" t="str">
        <f t="shared" si="26"/>
        <v>佐賀県西松浦郡有田町</v>
      </c>
      <c r="B1695" s="29" t="s">
        <v>943</v>
      </c>
      <c r="C1695" s="25" t="s">
        <v>932</v>
      </c>
      <c r="D1695" s="30" t="s">
        <v>942</v>
      </c>
      <c r="E1695" s="25" t="s">
        <v>941</v>
      </c>
    </row>
    <row r="1696" spans="1:5">
      <c r="A1696" s="26" t="str">
        <f t="shared" si="26"/>
        <v>佐賀県杵島郡大町町</v>
      </c>
      <c r="B1696" s="29" t="s">
        <v>940</v>
      </c>
      <c r="C1696" s="25" t="s">
        <v>932</v>
      </c>
      <c r="D1696" s="30" t="s">
        <v>935</v>
      </c>
      <c r="E1696" s="25" t="s">
        <v>939</v>
      </c>
    </row>
    <row r="1697" spans="1:5">
      <c r="A1697" s="26" t="str">
        <f t="shared" si="26"/>
        <v>佐賀県杵島郡江北町</v>
      </c>
      <c r="B1697" s="29" t="s">
        <v>938</v>
      </c>
      <c r="C1697" s="25" t="s">
        <v>932</v>
      </c>
      <c r="D1697" s="30" t="s">
        <v>935</v>
      </c>
      <c r="E1697" s="25" t="s">
        <v>937</v>
      </c>
    </row>
    <row r="1698" spans="1:5">
      <c r="A1698" s="26" t="str">
        <f t="shared" si="26"/>
        <v>佐賀県杵島郡白石町</v>
      </c>
      <c r="B1698" s="29" t="s">
        <v>936</v>
      </c>
      <c r="C1698" s="25" t="s">
        <v>932</v>
      </c>
      <c r="D1698" s="30" t="s">
        <v>935</v>
      </c>
      <c r="E1698" s="25" t="s">
        <v>934</v>
      </c>
    </row>
    <row r="1699" spans="1:5">
      <c r="A1699" s="26" t="str">
        <f t="shared" si="26"/>
        <v>佐賀県藤津郡太良町</v>
      </c>
      <c r="B1699" s="29" t="s">
        <v>933</v>
      </c>
      <c r="C1699" s="25" t="s">
        <v>932</v>
      </c>
      <c r="D1699" s="30" t="s">
        <v>931</v>
      </c>
      <c r="E1699" s="25" t="s">
        <v>930</v>
      </c>
    </row>
    <row r="1700" spans="1:5">
      <c r="A1700" s="26" t="str">
        <f t="shared" si="26"/>
        <v>長崎県長崎市</v>
      </c>
      <c r="B1700" s="29" t="s">
        <v>929</v>
      </c>
      <c r="C1700" s="25" t="s">
        <v>885</v>
      </c>
      <c r="D1700" s="30" t="s">
        <v>928</v>
      </c>
      <c r="E1700" s="25"/>
    </row>
    <row r="1701" spans="1:5">
      <c r="A1701" s="26" t="str">
        <f t="shared" si="26"/>
        <v>長崎県佐世保市</v>
      </c>
      <c r="B1701" s="29" t="s">
        <v>927</v>
      </c>
      <c r="C1701" s="25" t="s">
        <v>885</v>
      </c>
      <c r="D1701" s="30" t="s">
        <v>926</v>
      </c>
      <c r="E1701" s="25"/>
    </row>
    <row r="1702" spans="1:5">
      <c r="A1702" s="26" t="str">
        <f t="shared" si="26"/>
        <v>長崎県島原市</v>
      </c>
      <c r="B1702" s="29" t="s">
        <v>925</v>
      </c>
      <c r="C1702" s="25" t="s">
        <v>885</v>
      </c>
      <c r="D1702" s="30" t="s">
        <v>924</v>
      </c>
      <c r="E1702" s="25"/>
    </row>
    <row r="1703" spans="1:5">
      <c r="A1703" s="26" t="str">
        <f t="shared" si="26"/>
        <v>長崎県諫早市</v>
      </c>
      <c r="B1703" s="29" t="s">
        <v>923</v>
      </c>
      <c r="C1703" s="25" t="s">
        <v>885</v>
      </c>
      <c r="D1703" s="30" t="s">
        <v>922</v>
      </c>
      <c r="E1703" s="25"/>
    </row>
    <row r="1704" spans="1:5">
      <c r="A1704" s="26" t="str">
        <f t="shared" si="26"/>
        <v>長崎県大村市</v>
      </c>
      <c r="B1704" s="29" t="s">
        <v>921</v>
      </c>
      <c r="C1704" s="25" t="s">
        <v>885</v>
      </c>
      <c r="D1704" s="30" t="s">
        <v>920</v>
      </c>
      <c r="E1704" s="25"/>
    </row>
    <row r="1705" spans="1:5">
      <c r="A1705" s="26" t="str">
        <f t="shared" si="26"/>
        <v>長崎県平戸市</v>
      </c>
      <c r="B1705" s="29" t="s">
        <v>919</v>
      </c>
      <c r="C1705" s="25" t="s">
        <v>885</v>
      </c>
      <c r="D1705" s="30" t="s">
        <v>918</v>
      </c>
      <c r="E1705" s="25"/>
    </row>
    <row r="1706" spans="1:5">
      <c r="A1706" s="26" t="str">
        <f t="shared" si="26"/>
        <v>長崎県松浦市</v>
      </c>
      <c r="B1706" s="29" t="s">
        <v>917</v>
      </c>
      <c r="C1706" s="25" t="s">
        <v>885</v>
      </c>
      <c r="D1706" s="30" t="s">
        <v>916</v>
      </c>
      <c r="E1706" s="25"/>
    </row>
    <row r="1707" spans="1:5">
      <c r="A1707" s="26" t="str">
        <f t="shared" si="26"/>
        <v>長崎県対馬市</v>
      </c>
      <c r="B1707" s="29" t="s">
        <v>915</v>
      </c>
      <c r="C1707" s="25" t="s">
        <v>885</v>
      </c>
      <c r="D1707" s="30" t="s">
        <v>914</v>
      </c>
      <c r="E1707" s="25"/>
    </row>
    <row r="1708" spans="1:5">
      <c r="A1708" s="26" t="str">
        <f t="shared" si="26"/>
        <v>長崎県壱岐市</v>
      </c>
      <c r="B1708" s="29" t="s">
        <v>913</v>
      </c>
      <c r="C1708" s="25" t="s">
        <v>885</v>
      </c>
      <c r="D1708" s="30" t="s">
        <v>912</v>
      </c>
      <c r="E1708" s="25"/>
    </row>
    <row r="1709" spans="1:5">
      <c r="A1709" s="26" t="str">
        <f t="shared" si="26"/>
        <v>長崎県五島市</v>
      </c>
      <c r="B1709" s="29" t="s">
        <v>911</v>
      </c>
      <c r="C1709" s="25" t="s">
        <v>885</v>
      </c>
      <c r="D1709" s="30" t="s">
        <v>910</v>
      </c>
      <c r="E1709" s="25"/>
    </row>
    <row r="1710" spans="1:5">
      <c r="A1710" s="26" t="str">
        <f t="shared" si="26"/>
        <v>長崎県西海市</v>
      </c>
      <c r="B1710" s="29" t="s">
        <v>909</v>
      </c>
      <c r="C1710" s="25" t="s">
        <v>885</v>
      </c>
      <c r="D1710" s="30" t="s">
        <v>908</v>
      </c>
      <c r="E1710" s="25"/>
    </row>
    <row r="1711" spans="1:5">
      <c r="A1711" s="26" t="str">
        <f t="shared" si="26"/>
        <v>長崎県雲仙市</v>
      </c>
      <c r="B1711" s="29" t="s">
        <v>907</v>
      </c>
      <c r="C1711" s="25" t="s">
        <v>885</v>
      </c>
      <c r="D1711" s="30" t="s">
        <v>906</v>
      </c>
      <c r="E1711" s="25"/>
    </row>
    <row r="1712" spans="1:5">
      <c r="A1712" s="26" t="str">
        <f t="shared" si="26"/>
        <v>長崎県南島原市</v>
      </c>
      <c r="B1712" s="29" t="s">
        <v>905</v>
      </c>
      <c r="C1712" s="25" t="s">
        <v>885</v>
      </c>
      <c r="D1712" s="30" t="s">
        <v>904</v>
      </c>
      <c r="E1712" s="25"/>
    </row>
    <row r="1713" spans="1:5">
      <c r="A1713" s="26" t="str">
        <f t="shared" si="26"/>
        <v>長崎県西彼杵郡長与町</v>
      </c>
      <c r="B1713" s="29" t="s">
        <v>903</v>
      </c>
      <c r="C1713" s="25" t="s">
        <v>885</v>
      </c>
      <c r="D1713" s="30" t="s">
        <v>900</v>
      </c>
      <c r="E1713" s="25" t="s">
        <v>902</v>
      </c>
    </row>
    <row r="1714" spans="1:5">
      <c r="A1714" s="26" t="str">
        <f t="shared" si="26"/>
        <v>長崎県西彼杵郡時津町</v>
      </c>
      <c r="B1714" s="29" t="s">
        <v>901</v>
      </c>
      <c r="C1714" s="25" t="s">
        <v>885</v>
      </c>
      <c r="D1714" s="30" t="s">
        <v>900</v>
      </c>
      <c r="E1714" s="25" t="s">
        <v>899</v>
      </c>
    </row>
    <row r="1715" spans="1:5">
      <c r="A1715" s="26" t="str">
        <f t="shared" si="26"/>
        <v>長崎県東彼杵郡東彼杵町</v>
      </c>
      <c r="B1715" s="29" t="s">
        <v>898</v>
      </c>
      <c r="C1715" s="25" t="s">
        <v>885</v>
      </c>
      <c r="D1715" s="30" t="s">
        <v>893</v>
      </c>
      <c r="E1715" s="25" t="s">
        <v>897</v>
      </c>
    </row>
    <row r="1716" spans="1:5">
      <c r="A1716" s="26" t="str">
        <f t="shared" si="26"/>
        <v>長崎県東彼杵郡川棚町</v>
      </c>
      <c r="B1716" s="29" t="s">
        <v>896</v>
      </c>
      <c r="C1716" s="25" t="s">
        <v>885</v>
      </c>
      <c r="D1716" s="30" t="s">
        <v>893</v>
      </c>
      <c r="E1716" s="25" t="s">
        <v>895</v>
      </c>
    </row>
    <row r="1717" spans="1:5">
      <c r="A1717" s="26" t="str">
        <f t="shared" si="26"/>
        <v>長崎県東彼杵郡波佐見町</v>
      </c>
      <c r="B1717" s="29" t="s">
        <v>894</v>
      </c>
      <c r="C1717" s="25" t="s">
        <v>885</v>
      </c>
      <c r="D1717" s="30" t="s">
        <v>893</v>
      </c>
      <c r="E1717" s="25" t="s">
        <v>892</v>
      </c>
    </row>
    <row r="1718" spans="1:5">
      <c r="A1718" s="26" t="str">
        <f t="shared" si="26"/>
        <v>長崎県北松浦郡小値賀町</v>
      </c>
      <c r="B1718" s="29" t="s">
        <v>891</v>
      </c>
      <c r="C1718" s="25" t="s">
        <v>885</v>
      </c>
      <c r="D1718" s="30" t="s">
        <v>888</v>
      </c>
      <c r="E1718" s="25" t="s">
        <v>890</v>
      </c>
    </row>
    <row r="1719" spans="1:5">
      <c r="A1719" s="26" t="str">
        <f t="shared" si="26"/>
        <v>長崎県北松浦郡佐々町</v>
      </c>
      <c r="B1719" s="29" t="s">
        <v>889</v>
      </c>
      <c r="C1719" s="25" t="s">
        <v>885</v>
      </c>
      <c r="D1719" s="30" t="s">
        <v>888</v>
      </c>
      <c r="E1719" s="25" t="s">
        <v>887</v>
      </c>
    </row>
    <row r="1720" spans="1:5">
      <c r="A1720" s="26" t="str">
        <f t="shared" si="26"/>
        <v>長崎県南松浦郡新上五島町</v>
      </c>
      <c r="B1720" s="29" t="s">
        <v>886</v>
      </c>
      <c r="C1720" s="25" t="s">
        <v>885</v>
      </c>
      <c r="D1720" s="30" t="s">
        <v>884</v>
      </c>
      <c r="E1720" s="25" t="s">
        <v>883</v>
      </c>
    </row>
    <row r="1721" spans="1:5">
      <c r="A1721" s="26" t="str">
        <f t="shared" si="26"/>
        <v>熊本県熊本市中央区</v>
      </c>
      <c r="B1721" s="34">
        <v>431010</v>
      </c>
      <c r="C1721" s="32" t="s">
        <v>781</v>
      </c>
      <c r="D1721" s="28" t="s">
        <v>878</v>
      </c>
      <c r="E1721" s="26" t="s">
        <v>882</v>
      </c>
    </row>
    <row r="1722" spans="1:5">
      <c r="A1722" s="26" t="str">
        <f t="shared" si="26"/>
        <v>熊本県熊本市東区</v>
      </c>
      <c r="B1722" s="34">
        <v>431028</v>
      </c>
      <c r="C1722" s="32" t="s">
        <v>781</v>
      </c>
      <c r="D1722" s="28" t="s">
        <v>878</v>
      </c>
      <c r="E1722" s="26" t="s">
        <v>881</v>
      </c>
    </row>
    <row r="1723" spans="1:5">
      <c r="A1723" s="26" t="str">
        <f t="shared" si="26"/>
        <v>熊本県熊本市西区</v>
      </c>
      <c r="B1723" s="34">
        <v>431036</v>
      </c>
      <c r="C1723" s="32" t="s">
        <v>781</v>
      </c>
      <c r="D1723" s="28" t="s">
        <v>878</v>
      </c>
      <c r="E1723" s="26" t="s">
        <v>880</v>
      </c>
    </row>
    <row r="1724" spans="1:5">
      <c r="A1724" s="26" t="str">
        <f t="shared" si="26"/>
        <v>熊本県熊本市南区</v>
      </c>
      <c r="B1724" s="34">
        <v>431044</v>
      </c>
      <c r="C1724" s="32" t="s">
        <v>781</v>
      </c>
      <c r="D1724" s="28" t="s">
        <v>878</v>
      </c>
      <c r="E1724" s="26" t="s">
        <v>879</v>
      </c>
    </row>
    <row r="1725" spans="1:5">
      <c r="A1725" s="26" t="str">
        <f t="shared" si="26"/>
        <v>熊本県熊本市北区</v>
      </c>
      <c r="B1725" s="34">
        <v>431052</v>
      </c>
      <c r="C1725" s="32" t="s">
        <v>781</v>
      </c>
      <c r="D1725" s="28" t="s">
        <v>878</v>
      </c>
      <c r="E1725" s="26" t="s">
        <v>877</v>
      </c>
    </row>
    <row r="1726" spans="1:5">
      <c r="A1726" s="26" t="str">
        <f t="shared" si="26"/>
        <v>熊本県八代市</v>
      </c>
      <c r="B1726" s="29" t="s">
        <v>876</v>
      </c>
      <c r="C1726" s="25" t="s">
        <v>781</v>
      </c>
      <c r="D1726" s="30" t="s">
        <v>875</v>
      </c>
      <c r="E1726" s="25"/>
    </row>
    <row r="1727" spans="1:5">
      <c r="A1727" s="26" t="str">
        <f t="shared" si="26"/>
        <v>熊本県人吉市</v>
      </c>
      <c r="B1727" s="29" t="s">
        <v>874</v>
      </c>
      <c r="C1727" s="25" t="s">
        <v>781</v>
      </c>
      <c r="D1727" s="30" t="s">
        <v>873</v>
      </c>
      <c r="E1727" s="25"/>
    </row>
    <row r="1728" spans="1:5">
      <c r="A1728" s="26" t="str">
        <f t="shared" si="26"/>
        <v>熊本県荒尾市</v>
      </c>
      <c r="B1728" s="29" t="s">
        <v>872</v>
      </c>
      <c r="C1728" s="25" t="s">
        <v>781</v>
      </c>
      <c r="D1728" s="30" t="s">
        <v>871</v>
      </c>
      <c r="E1728" s="25"/>
    </row>
    <row r="1729" spans="1:5">
      <c r="A1729" s="26" t="str">
        <f t="shared" si="26"/>
        <v>熊本県水俣市</v>
      </c>
      <c r="B1729" s="29" t="s">
        <v>870</v>
      </c>
      <c r="C1729" s="25" t="s">
        <v>781</v>
      </c>
      <c r="D1729" s="30" t="s">
        <v>869</v>
      </c>
      <c r="E1729" s="25"/>
    </row>
    <row r="1730" spans="1:5">
      <c r="A1730" s="26" t="str">
        <f t="shared" ref="A1730:A1793" si="27">C1730&amp;D1730&amp;E1730</f>
        <v>熊本県玉名市</v>
      </c>
      <c r="B1730" s="29" t="s">
        <v>868</v>
      </c>
      <c r="C1730" s="25" t="s">
        <v>781</v>
      </c>
      <c r="D1730" s="30" t="s">
        <v>867</v>
      </c>
      <c r="E1730" s="25"/>
    </row>
    <row r="1731" spans="1:5">
      <c r="A1731" s="26" t="str">
        <f t="shared" si="27"/>
        <v>熊本県山鹿市</v>
      </c>
      <c r="B1731" s="29" t="s">
        <v>866</v>
      </c>
      <c r="C1731" s="25" t="s">
        <v>781</v>
      </c>
      <c r="D1731" s="30" t="s">
        <v>865</v>
      </c>
      <c r="E1731" s="25"/>
    </row>
    <row r="1732" spans="1:5">
      <c r="A1732" s="26" t="str">
        <f t="shared" si="27"/>
        <v>熊本県菊池市</v>
      </c>
      <c r="B1732" s="29" t="s">
        <v>864</v>
      </c>
      <c r="C1732" s="25" t="s">
        <v>781</v>
      </c>
      <c r="D1732" s="30" t="s">
        <v>863</v>
      </c>
      <c r="E1732" s="25"/>
    </row>
    <row r="1733" spans="1:5">
      <c r="A1733" s="26" t="str">
        <f t="shared" si="27"/>
        <v>熊本県宇土市</v>
      </c>
      <c r="B1733" s="29" t="s">
        <v>862</v>
      </c>
      <c r="C1733" s="25" t="s">
        <v>781</v>
      </c>
      <c r="D1733" s="30" t="s">
        <v>861</v>
      </c>
      <c r="E1733" s="25"/>
    </row>
    <row r="1734" spans="1:5">
      <c r="A1734" s="26" t="str">
        <f t="shared" si="27"/>
        <v>熊本県上天草市</v>
      </c>
      <c r="B1734" s="29" t="s">
        <v>860</v>
      </c>
      <c r="C1734" s="25" t="s">
        <v>781</v>
      </c>
      <c r="D1734" s="30" t="s">
        <v>859</v>
      </c>
      <c r="E1734" s="25"/>
    </row>
    <row r="1735" spans="1:5">
      <c r="A1735" s="26" t="str">
        <f t="shared" si="27"/>
        <v>熊本県宇城市</v>
      </c>
      <c r="B1735" s="29" t="s">
        <v>858</v>
      </c>
      <c r="C1735" s="25" t="s">
        <v>781</v>
      </c>
      <c r="D1735" s="30" t="s">
        <v>857</v>
      </c>
      <c r="E1735" s="25"/>
    </row>
    <row r="1736" spans="1:5">
      <c r="A1736" s="26" t="str">
        <f t="shared" si="27"/>
        <v>熊本県阿蘇市</v>
      </c>
      <c r="B1736" s="29" t="s">
        <v>856</v>
      </c>
      <c r="C1736" s="25" t="s">
        <v>781</v>
      </c>
      <c r="D1736" s="30" t="s">
        <v>855</v>
      </c>
      <c r="E1736" s="25"/>
    </row>
    <row r="1737" spans="1:5">
      <c r="A1737" s="26" t="str">
        <f t="shared" si="27"/>
        <v>熊本県天草市</v>
      </c>
      <c r="B1737" s="29" t="s">
        <v>854</v>
      </c>
      <c r="C1737" s="25" t="s">
        <v>781</v>
      </c>
      <c r="D1737" s="30" t="s">
        <v>853</v>
      </c>
      <c r="E1737" s="25"/>
    </row>
    <row r="1738" spans="1:5">
      <c r="A1738" s="26" t="str">
        <f t="shared" si="27"/>
        <v>熊本県合志市</v>
      </c>
      <c r="B1738" s="29" t="s">
        <v>852</v>
      </c>
      <c r="C1738" s="25" t="s">
        <v>781</v>
      </c>
      <c r="D1738" s="30" t="s">
        <v>851</v>
      </c>
      <c r="E1738" s="25"/>
    </row>
    <row r="1739" spans="1:5">
      <c r="A1739" s="26" t="str">
        <f t="shared" si="27"/>
        <v>熊本県下益城郡美里町</v>
      </c>
      <c r="B1739" s="29" t="s">
        <v>850</v>
      </c>
      <c r="C1739" s="25" t="s">
        <v>781</v>
      </c>
      <c r="D1739" s="30" t="s">
        <v>849</v>
      </c>
      <c r="E1739" s="25" t="s">
        <v>848</v>
      </c>
    </row>
    <row r="1740" spans="1:5">
      <c r="A1740" s="26" t="str">
        <f t="shared" si="27"/>
        <v>熊本県玉名郡玉東町</v>
      </c>
      <c r="B1740" s="29" t="s">
        <v>847</v>
      </c>
      <c r="C1740" s="25" t="s">
        <v>781</v>
      </c>
      <c r="D1740" s="30" t="s">
        <v>840</v>
      </c>
      <c r="E1740" s="25" t="s">
        <v>846</v>
      </c>
    </row>
    <row r="1741" spans="1:5">
      <c r="A1741" s="26" t="str">
        <f t="shared" si="27"/>
        <v>熊本県玉名郡南関町</v>
      </c>
      <c r="B1741" s="29" t="s">
        <v>845</v>
      </c>
      <c r="C1741" s="25" t="s">
        <v>781</v>
      </c>
      <c r="D1741" s="30" t="s">
        <v>840</v>
      </c>
      <c r="E1741" s="25" t="s">
        <v>844</v>
      </c>
    </row>
    <row r="1742" spans="1:5">
      <c r="A1742" s="26" t="str">
        <f t="shared" si="27"/>
        <v>熊本県玉名郡長洲町</v>
      </c>
      <c r="B1742" s="29" t="s">
        <v>843</v>
      </c>
      <c r="C1742" s="25" t="s">
        <v>781</v>
      </c>
      <c r="D1742" s="30" t="s">
        <v>840</v>
      </c>
      <c r="E1742" s="25" t="s">
        <v>842</v>
      </c>
    </row>
    <row r="1743" spans="1:5">
      <c r="A1743" s="26" t="str">
        <f t="shared" si="27"/>
        <v>熊本県玉名郡和水町</v>
      </c>
      <c r="B1743" s="29" t="s">
        <v>841</v>
      </c>
      <c r="C1743" s="25" t="s">
        <v>781</v>
      </c>
      <c r="D1743" s="30" t="s">
        <v>840</v>
      </c>
      <c r="E1743" s="25" t="s">
        <v>839</v>
      </c>
    </row>
    <row r="1744" spans="1:5">
      <c r="A1744" s="26" t="str">
        <f t="shared" si="27"/>
        <v>熊本県菊池郡大津町</v>
      </c>
      <c r="B1744" s="29" t="s">
        <v>838</v>
      </c>
      <c r="C1744" s="25" t="s">
        <v>781</v>
      </c>
      <c r="D1744" s="30" t="s">
        <v>835</v>
      </c>
      <c r="E1744" s="25" t="s">
        <v>837</v>
      </c>
    </row>
    <row r="1745" spans="1:5">
      <c r="A1745" s="26" t="str">
        <f t="shared" si="27"/>
        <v>熊本県菊池郡菊陽町</v>
      </c>
      <c r="B1745" s="29" t="s">
        <v>836</v>
      </c>
      <c r="C1745" s="25" t="s">
        <v>781</v>
      </c>
      <c r="D1745" s="30" t="s">
        <v>835</v>
      </c>
      <c r="E1745" s="25" t="s">
        <v>834</v>
      </c>
    </row>
    <row r="1746" spans="1:5">
      <c r="A1746" s="26" t="str">
        <f t="shared" si="27"/>
        <v>熊本県阿蘇郡南小国町</v>
      </c>
      <c r="B1746" s="29" t="s">
        <v>833</v>
      </c>
      <c r="C1746" s="25" t="s">
        <v>781</v>
      </c>
      <c r="D1746" s="30" t="s">
        <v>822</v>
      </c>
      <c r="E1746" s="25" t="s">
        <v>832</v>
      </c>
    </row>
    <row r="1747" spans="1:5">
      <c r="A1747" s="26" t="str">
        <f t="shared" si="27"/>
        <v>熊本県阿蘇郡小国町</v>
      </c>
      <c r="B1747" s="29" t="s">
        <v>831</v>
      </c>
      <c r="C1747" s="25" t="s">
        <v>781</v>
      </c>
      <c r="D1747" s="30" t="s">
        <v>822</v>
      </c>
      <c r="E1747" s="25" t="s">
        <v>830</v>
      </c>
    </row>
    <row r="1748" spans="1:5">
      <c r="A1748" s="26" t="str">
        <f t="shared" si="27"/>
        <v>熊本県阿蘇郡産山村</v>
      </c>
      <c r="B1748" s="29" t="s">
        <v>829</v>
      </c>
      <c r="C1748" s="25" t="s">
        <v>781</v>
      </c>
      <c r="D1748" s="30" t="s">
        <v>822</v>
      </c>
      <c r="E1748" s="25" t="s">
        <v>828</v>
      </c>
    </row>
    <row r="1749" spans="1:5">
      <c r="A1749" s="26" t="str">
        <f t="shared" si="27"/>
        <v>熊本県阿蘇郡高森町</v>
      </c>
      <c r="B1749" s="29" t="s">
        <v>827</v>
      </c>
      <c r="C1749" s="25" t="s">
        <v>781</v>
      </c>
      <c r="D1749" s="30" t="s">
        <v>822</v>
      </c>
      <c r="E1749" s="25" t="s">
        <v>826</v>
      </c>
    </row>
    <row r="1750" spans="1:5">
      <c r="A1750" s="26" t="str">
        <f t="shared" si="27"/>
        <v>熊本県阿蘇郡西原村</v>
      </c>
      <c r="B1750" s="29" t="s">
        <v>825</v>
      </c>
      <c r="C1750" s="25" t="s">
        <v>781</v>
      </c>
      <c r="D1750" s="30" t="s">
        <v>822</v>
      </c>
      <c r="E1750" s="25" t="s">
        <v>824</v>
      </c>
    </row>
    <row r="1751" spans="1:5">
      <c r="A1751" s="26" t="str">
        <f t="shared" si="27"/>
        <v>熊本県阿蘇郡南阿蘇村</v>
      </c>
      <c r="B1751" s="29" t="s">
        <v>823</v>
      </c>
      <c r="C1751" s="25" t="s">
        <v>781</v>
      </c>
      <c r="D1751" s="30" t="s">
        <v>822</v>
      </c>
      <c r="E1751" s="25" t="s">
        <v>821</v>
      </c>
    </row>
    <row r="1752" spans="1:5">
      <c r="A1752" s="26" t="str">
        <f t="shared" si="27"/>
        <v>熊本県上益城郡御船町</v>
      </c>
      <c r="B1752" s="29" t="s">
        <v>820</v>
      </c>
      <c r="C1752" s="25" t="s">
        <v>781</v>
      </c>
      <c r="D1752" s="30" t="s">
        <v>811</v>
      </c>
      <c r="E1752" s="25" t="s">
        <v>819</v>
      </c>
    </row>
    <row r="1753" spans="1:5">
      <c r="A1753" s="26" t="str">
        <f t="shared" si="27"/>
        <v>熊本県上益城郡嘉島町</v>
      </c>
      <c r="B1753" s="29" t="s">
        <v>818</v>
      </c>
      <c r="C1753" s="25" t="s">
        <v>781</v>
      </c>
      <c r="D1753" s="30" t="s">
        <v>811</v>
      </c>
      <c r="E1753" s="25" t="s">
        <v>817</v>
      </c>
    </row>
    <row r="1754" spans="1:5">
      <c r="A1754" s="26" t="str">
        <f t="shared" si="27"/>
        <v>熊本県上益城郡益城町</v>
      </c>
      <c r="B1754" s="29" t="s">
        <v>816</v>
      </c>
      <c r="C1754" s="25" t="s">
        <v>781</v>
      </c>
      <c r="D1754" s="30" t="s">
        <v>811</v>
      </c>
      <c r="E1754" s="25" t="s">
        <v>815</v>
      </c>
    </row>
    <row r="1755" spans="1:5">
      <c r="A1755" s="26" t="str">
        <f t="shared" si="27"/>
        <v>熊本県上益城郡甲佐町</v>
      </c>
      <c r="B1755" s="29" t="s">
        <v>814</v>
      </c>
      <c r="C1755" s="25" t="s">
        <v>781</v>
      </c>
      <c r="D1755" s="30" t="s">
        <v>811</v>
      </c>
      <c r="E1755" s="25" t="s">
        <v>813</v>
      </c>
    </row>
    <row r="1756" spans="1:5">
      <c r="A1756" s="26" t="str">
        <f t="shared" si="27"/>
        <v>熊本県上益城郡山都町</v>
      </c>
      <c r="B1756" s="29" t="s">
        <v>812</v>
      </c>
      <c r="C1756" s="25" t="s">
        <v>781</v>
      </c>
      <c r="D1756" s="30" t="s">
        <v>811</v>
      </c>
      <c r="E1756" s="25" t="s">
        <v>810</v>
      </c>
    </row>
    <row r="1757" spans="1:5">
      <c r="A1757" s="26" t="str">
        <f t="shared" si="27"/>
        <v>熊本県八代郡氷川町</v>
      </c>
      <c r="B1757" s="29" t="s">
        <v>809</v>
      </c>
      <c r="C1757" s="25" t="s">
        <v>781</v>
      </c>
      <c r="D1757" s="30" t="s">
        <v>808</v>
      </c>
      <c r="E1757" s="25" t="s">
        <v>807</v>
      </c>
    </row>
    <row r="1758" spans="1:5">
      <c r="A1758" s="26" t="str">
        <f t="shared" si="27"/>
        <v>熊本県葦北郡芦北町</v>
      </c>
      <c r="B1758" s="29" t="s">
        <v>806</v>
      </c>
      <c r="C1758" s="25" t="s">
        <v>781</v>
      </c>
      <c r="D1758" s="30" t="s">
        <v>803</v>
      </c>
      <c r="E1758" s="25" t="s">
        <v>805</v>
      </c>
    </row>
    <row r="1759" spans="1:5">
      <c r="A1759" s="26" t="str">
        <f t="shared" si="27"/>
        <v>熊本県葦北郡津奈木町</v>
      </c>
      <c r="B1759" s="29" t="s">
        <v>804</v>
      </c>
      <c r="C1759" s="25" t="s">
        <v>781</v>
      </c>
      <c r="D1759" s="30" t="s">
        <v>803</v>
      </c>
      <c r="E1759" s="25" t="s">
        <v>802</v>
      </c>
    </row>
    <row r="1760" spans="1:5">
      <c r="A1760" s="26" t="str">
        <f t="shared" si="27"/>
        <v>熊本県球磨郡錦町</v>
      </c>
      <c r="B1760" s="29" t="s">
        <v>801</v>
      </c>
      <c r="C1760" s="25" t="s">
        <v>781</v>
      </c>
      <c r="D1760" s="30" t="s">
        <v>784</v>
      </c>
      <c r="E1760" s="25" t="s">
        <v>800</v>
      </c>
    </row>
    <row r="1761" spans="1:5">
      <c r="A1761" s="26" t="str">
        <f t="shared" si="27"/>
        <v>熊本県球磨郡多良木町</v>
      </c>
      <c r="B1761" s="29" t="s">
        <v>799</v>
      </c>
      <c r="C1761" s="25" t="s">
        <v>781</v>
      </c>
      <c r="D1761" s="30" t="s">
        <v>784</v>
      </c>
      <c r="E1761" s="25" t="s">
        <v>798</v>
      </c>
    </row>
    <row r="1762" spans="1:5">
      <c r="A1762" s="26" t="str">
        <f t="shared" si="27"/>
        <v>熊本県球磨郡湯前町</v>
      </c>
      <c r="B1762" s="29" t="s">
        <v>797</v>
      </c>
      <c r="C1762" s="25" t="s">
        <v>781</v>
      </c>
      <c r="D1762" s="30" t="s">
        <v>784</v>
      </c>
      <c r="E1762" s="25" t="s">
        <v>796</v>
      </c>
    </row>
    <row r="1763" spans="1:5">
      <c r="A1763" s="26" t="str">
        <f t="shared" si="27"/>
        <v>熊本県球磨郡水上村</v>
      </c>
      <c r="B1763" s="29" t="s">
        <v>795</v>
      </c>
      <c r="C1763" s="25" t="s">
        <v>781</v>
      </c>
      <c r="D1763" s="30" t="s">
        <v>784</v>
      </c>
      <c r="E1763" s="25" t="s">
        <v>794</v>
      </c>
    </row>
    <row r="1764" spans="1:5">
      <c r="A1764" s="26" t="str">
        <f t="shared" si="27"/>
        <v>熊本県球磨郡相良村</v>
      </c>
      <c r="B1764" s="29" t="s">
        <v>793</v>
      </c>
      <c r="C1764" s="25" t="s">
        <v>781</v>
      </c>
      <c r="D1764" s="30" t="s">
        <v>784</v>
      </c>
      <c r="E1764" s="25" t="s">
        <v>792</v>
      </c>
    </row>
    <row r="1765" spans="1:5">
      <c r="A1765" s="26" t="str">
        <f t="shared" si="27"/>
        <v>熊本県球磨郡五木村</v>
      </c>
      <c r="B1765" s="29" t="s">
        <v>791</v>
      </c>
      <c r="C1765" s="25" t="s">
        <v>781</v>
      </c>
      <c r="D1765" s="30" t="s">
        <v>784</v>
      </c>
      <c r="E1765" s="25" t="s">
        <v>790</v>
      </c>
    </row>
    <row r="1766" spans="1:5">
      <c r="A1766" s="26" t="str">
        <f t="shared" si="27"/>
        <v>熊本県球磨郡山江村</v>
      </c>
      <c r="B1766" s="29" t="s">
        <v>789</v>
      </c>
      <c r="C1766" s="25" t="s">
        <v>781</v>
      </c>
      <c r="D1766" s="30" t="s">
        <v>784</v>
      </c>
      <c r="E1766" s="25" t="s">
        <v>788</v>
      </c>
    </row>
    <row r="1767" spans="1:5">
      <c r="A1767" s="26" t="str">
        <f t="shared" si="27"/>
        <v>熊本県球磨郡球磨村</v>
      </c>
      <c r="B1767" s="29" t="s">
        <v>787</v>
      </c>
      <c r="C1767" s="25" t="s">
        <v>781</v>
      </c>
      <c r="D1767" s="30" t="s">
        <v>784</v>
      </c>
      <c r="E1767" s="25" t="s">
        <v>786</v>
      </c>
    </row>
    <row r="1768" spans="1:5">
      <c r="A1768" s="26" t="str">
        <f t="shared" si="27"/>
        <v>熊本県球磨郡あさぎり町</v>
      </c>
      <c r="B1768" s="29" t="s">
        <v>785</v>
      </c>
      <c r="C1768" s="25" t="s">
        <v>781</v>
      </c>
      <c r="D1768" s="30" t="s">
        <v>784</v>
      </c>
      <c r="E1768" s="25" t="s">
        <v>783</v>
      </c>
    </row>
    <row r="1769" spans="1:5">
      <c r="A1769" s="26" t="str">
        <f t="shared" si="27"/>
        <v>熊本県天草郡苓北町</v>
      </c>
      <c r="B1769" s="29" t="s">
        <v>782</v>
      </c>
      <c r="C1769" s="25" t="s">
        <v>781</v>
      </c>
      <c r="D1769" s="30" t="s">
        <v>780</v>
      </c>
      <c r="E1769" s="25" t="s">
        <v>779</v>
      </c>
    </row>
    <row r="1770" spans="1:5">
      <c r="A1770" s="26" t="str">
        <f t="shared" si="27"/>
        <v>大分県大分市</v>
      </c>
      <c r="B1770" s="29" t="s">
        <v>778</v>
      </c>
      <c r="C1770" s="25" t="s">
        <v>741</v>
      </c>
      <c r="D1770" s="30" t="s">
        <v>777</v>
      </c>
      <c r="E1770" s="25"/>
    </row>
    <row r="1771" spans="1:5">
      <c r="A1771" s="26" t="str">
        <f t="shared" si="27"/>
        <v>大分県別府市</v>
      </c>
      <c r="B1771" s="29" t="s">
        <v>776</v>
      </c>
      <c r="C1771" s="25" t="s">
        <v>741</v>
      </c>
      <c r="D1771" s="30" t="s">
        <v>775</v>
      </c>
      <c r="E1771" s="25"/>
    </row>
    <row r="1772" spans="1:5">
      <c r="A1772" s="26" t="str">
        <f t="shared" si="27"/>
        <v>大分県中津市</v>
      </c>
      <c r="B1772" s="29" t="s">
        <v>774</v>
      </c>
      <c r="C1772" s="25" t="s">
        <v>741</v>
      </c>
      <c r="D1772" s="30" t="s">
        <v>773</v>
      </c>
      <c r="E1772" s="25"/>
    </row>
    <row r="1773" spans="1:5">
      <c r="A1773" s="26" t="str">
        <f t="shared" si="27"/>
        <v>大分県日田市</v>
      </c>
      <c r="B1773" s="29" t="s">
        <v>772</v>
      </c>
      <c r="C1773" s="25" t="s">
        <v>741</v>
      </c>
      <c r="D1773" s="30" t="s">
        <v>771</v>
      </c>
      <c r="E1773" s="25"/>
    </row>
    <row r="1774" spans="1:5">
      <c r="A1774" s="26" t="str">
        <f t="shared" si="27"/>
        <v>大分県佐伯市</v>
      </c>
      <c r="B1774" s="29" t="s">
        <v>770</v>
      </c>
      <c r="C1774" s="25" t="s">
        <v>741</v>
      </c>
      <c r="D1774" s="30" t="s">
        <v>769</v>
      </c>
      <c r="E1774" s="25"/>
    </row>
    <row r="1775" spans="1:5">
      <c r="A1775" s="26" t="str">
        <f t="shared" si="27"/>
        <v>大分県臼杵市</v>
      </c>
      <c r="B1775" s="29" t="s">
        <v>768</v>
      </c>
      <c r="C1775" s="25" t="s">
        <v>741</v>
      </c>
      <c r="D1775" s="30" t="s">
        <v>767</v>
      </c>
      <c r="E1775" s="25"/>
    </row>
    <row r="1776" spans="1:5">
      <c r="A1776" s="26" t="str">
        <f t="shared" si="27"/>
        <v>大分県津久見市</v>
      </c>
      <c r="B1776" s="29" t="s">
        <v>766</v>
      </c>
      <c r="C1776" s="25" t="s">
        <v>741</v>
      </c>
      <c r="D1776" s="30" t="s">
        <v>765</v>
      </c>
      <c r="E1776" s="25"/>
    </row>
    <row r="1777" spans="1:5">
      <c r="A1777" s="26" t="str">
        <f t="shared" si="27"/>
        <v>大分県竹田市</v>
      </c>
      <c r="B1777" s="29" t="s">
        <v>764</v>
      </c>
      <c r="C1777" s="25" t="s">
        <v>741</v>
      </c>
      <c r="D1777" s="30" t="s">
        <v>763</v>
      </c>
      <c r="E1777" s="25"/>
    </row>
    <row r="1778" spans="1:5">
      <c r="A1778" s="26" t="str">
        <f t="shared" si="27"/>
        <v>大分県豊後高田市</v>
      </c>
      <c r="B1778" s="29" t="s">
        <v>762</v>
      </c>
      <c r="C1778" s="25" t="s">
        <v>741</v>
      </c>
      <c r="D1778" s="30" t="s">
        <v>761</v>
      </c>
      <c r="E1778" s="25"/>
    </row>
    <row r="1779" spans="1:5">
      <c r="A1779" s="26" t="str">
        <f t="shared" si="27"/>
        <v>大分県杵築市</v>
      </c>
      <c r="B1779" s="29" t="s">
        <v>760</v>
      </c>
      <c r="C1779" s="25" t="s">
        <v>741</v>
      </c>
      <c r="D1779" s="30" t="s">
        <v>759</v>
      </c>
      <c r="E1779" s="25"/>
    </row>
    <row r="1780" spans="1:5">
      <c r="A1780" s="26" t="str">
        <f t="shared" si="27"/>
        <v>大分県宇佐市</v>
      </c>
      <c r="B1780" s="29" t="s">
        <v>758</v>
      </c>
      <c r="C1780" s="25" t="s">
        <v>741</v>
      </c>
      <c r="D1780" s="30" t="s">
        <v>757</v>
      </c>
      <c r="E1780" s="25"/>
    </row>
    <row r="1781" spans="1:5">
      <c r="A1781" s="26" t="str">
        <f t="shared" si="27"/>
        <v>大分県豊後大野市</v>
      </c>
      <c r="B1781" s="29" t="s">
        <v>756</v>
      </c>
      <c r="C1781" s="25" t="s">
        <v>741</v>
      </c>
      <c r="D1781" s="30" t="s">
        <v>755</v>
      </c>
      <c r="E1781" s="25"/>
    </row>
    <row r="1782" spans="1:5">
      <c r="A1782" s="26" t="str">
        <f t="shared" si="27"/>
        <v>大分県由布市</v>
      </c>
      <c r="B1782" s="29" t="s">
        <v>754</v>
      </c>
      <c r="C1782" s="25" t="s">
        <v>741</v>
      </c>
      <c r="D1782" s="30" t="s">
        <v>753</v>
      </c>
      <c r="E1782" s="25"/>
    </row>
    <row r="1783" spans="1:5">
      <c r="A1783" s="26" t="str">
        <f t="shared" si="27"/>
        <v>大分県国東市</v>
      </c>
      <c r="B1783" s="29" t="s">
        <v>752</v>
      </c>
      <c r="C1783" s="25" t="s">
        <v>741</v>
      </c>
      <c r="D1783" s="30" t="s">
        <v>751</v>
      </c>
      <c r="E1783" s="25"/>
    </row>
    <row r="1784" spans="1:5">
      <c r="A1784" s="26" t="str">
        <f t="shared" si="27"/>
        <v>大分県東国東郡姫島村</v>
      </c>
      <c r="B1784" s="29" t="s">
        <v>750</v>
      </c>
      <c r="C1784" s="25" t="s">
        <v>741</v>
      </c>
      <c r="D1784" s="30" t="s">
        <v>749</v>
      </c>
      <c r="E1784" s="25" t="s">
        <v>748</v>
      </c>
    </row>
    <row r="1785" spans="1:5">
      <c r="A1785" s="26" t="str">
        <f t="shared" si="27"/>
        <v>大分県速見郡日出町</v>
      </c>
      <c r="B1785" s="29" t="s">
        <v>747</v>
      </c>
      <c r="C1785" s="25" t="s">
        <v>741</v>
      </c>
      <c r="D1785" s="30" t="s">
        <v>746</v>
      </c>
      <c r="E1785" s="25" t="s">
        <v>745</v>
      </c>
    </row>
    <row r="1786" spans="1:5">
      <c r="A1786" s="26" t="str">
        <f t="shared" si="27"/>
        <v>大分県玖珠郡九重町</v>
      </c>
      <c r="B1786" s="29" t="s">
        <v>744</v>
      </c>
      <c r="C1786" s="25" t="s">
        <v>741</v>
      </c>
      <c r="D1786" s="30" t="s">
        <v>740</v>
      </c>
      <c r="E1786" s="25" t="s">
        <v>743</v>
      </c>
    </row>
    <row r="1787" spans="1:5">
      <c r="A1787" s="26" t="str">
        <f t="shared" si="27"/>
        <v>大分県玖珠郡玖珠町</v>
      </c>
      <c r="B1787" s="29" t="s">
        <v>742</v>
      </c>
      <c r="C1787" s="25" t="s">
        <v>741</v>
      </c>
      <c r="D1787" s="30" t="s">
        <v>740</v>
      </c>
      <c r="E1787" s="25" t="s">
        <v>739</v>
      </c>
    </row>
    <row r="1788" spans="1:5">
      <c r="A1788" s="26" t="str">
        <f t="shared" si="27"/>
        <v>宮崎県宮崎市</v>
      </c>
      <c r="B1788" s="29" t="s">
        <v>738</v>
      </c>
      <c r="C1788" s="25" t="s">
        <v>682</v>
      </c>
      <c r="D1788" s="30" t="s">
        <v>737</v>
      </c>
      <c r="E1788" s="25"/>
    </row>
    <row r="1789" spans="1:5">
      <c r="A1789" s="26" t="str">
        <f t="shared" si="27"/>
        <v>宮崎県都城市</v>
      </c>
      <c r="B1789" s="29" t="s">
        <v>736</v>
      </c>
      <c r="C1789" s="25" t="s">
        <v>682</v>
      </c>
      <c r="D1789" s="30" t="s">
        <v>735</v>
      </c>
      <c r="E1789" s="25"/>
    </row>
    <row r="1790" spans="1:5">
      <c r="A1790" s="26" t="str">
        <f t="shared" si="27"/>
        <v>宮崎県延岡市</v>
      </c>
      <c r="B1790" s="29" t="s">
        <v>734</v>
      </c>
      <c r="C1790" s="25" t="s">
        <v>682</v>
      </c>
      <c r="D1790" s="30" t="s">
        <v>733</v>
      </c>
      <c r="E1790" s="25"/>
    </row>
    <row r="1791" spans="1:5">
      <c r="A1791" s="26" t="str">
        <f t="shared" si="27"/>
        <v>宮崎県日南市</v>
      </c>
      <c r="B1791" s="29" t="s">
        <v>732</v>
      </c>
      <c r="C1791" s="25" t="s">
        <v>682</v>
      </c>
      <c r="D1791" s="30" t="s">
        <v>731</v>
      </c>
      <c r="E1791" s="25"/>
    </row>
    <row r="1792" spans="1:5">
      <c r="A1792" s="26" t="str">
        <f t="shared" si="27"/>
        <v>宮崎県小林市</v>
      </c>
      <c r="B1792" s="29" t="s">
        <v>730</v>
      </c>
      <c r="C1792" s="25" t="s">
        <v>682</v>
      </c>
      <c r="D1792" s="30" t="s">
        <v>729</v>
      </c>
      <c r="E1792" s="25"/>
    </row>
    <row r="1793" spans="1:5">
      <c r="A1793" s="26" t="str">
        <f t="shared" si="27"/>
        <v>宮崎県日向市</v>
      </c>
      <c r="B1793" s="29" t="s">
        <v>728</v>
      </c>
      <c r="C1793" s="25" t="s">
        <v>682</v>
      </c>
      <c r="D1793" s="30" t="s">
        <v>727</v>
      </c>
      <c r="E1793" s="25"/>
    </row>
    <row r="1794" spans="1:5">
      <c r="A1794" s="26" t="str">
        <f t="shared" ref="A1794:A1857" si="28">C1794&amp;D1794&amp;E1794</f>
        <v>宮崎県串間市</v>
      </c>
      <c r="B1794" s="29" t="s">
        <v>726</v>
      </c>
      <c r="C1794" s="25" t="s">
        <v>682</v>
      </c>
      <c r="D1794" s="30" t="s">
        <v>725</v>
      </c>
      <c r="E1794" s="25"/>
    </row>
    <row r="1795" spans="1:5">
      <c r="A1795" s="26" t="str">
        <f t="shared" si="28"/>
        <v>宮崎県西都市</v>
      </c>
      <c r="B1795" s="29" t="s">
        <v>724</v>
      </c>
      <c r="C1795" s="25" t="s">
        <v>682</v>
      </c>
      <c r="D1795" s="30" t="s">
        <v>723</v>
      </c>
      <c r="E1795" s="25"/>
    </row>
    <row r="1796" spans="1:5">
      <c r="A1796" s="26" t="str">
        <f t="shared" si="28"/>
        <v>宮崎県えびの市</v>
      </c>
      <c r="B1796" s="29" t="s">
        <v>722</v>
      </c>
      <c r="C1796" s="25" t="s">
        <v>682</v>
      </c>
      <c r="D1796" s="30" t="s">
        <v>721</v>
      </c>
      <c r="E1796" s="25"/>
    </row>
    <row r="1797" spans="1:5">
      <c r="A1797" s="26" t="str">
        <f t="shared" si="28"/>
        <v>宮崎県北諸県郡三股町</v>
      </c>
      <c r="B1797" s="29" t="s">
        <v>720</v>
      </c>
      <c r="C1797" s="25" t="s">
        <v>682</v>
      </c>
      <c r="D1797" s="30" t="s">
        <v>719</v>
      </c>
      <c r="E1797" s="25" t="s">
        <v>718</v>
      </c>
    </row>
    <row r="1798" spans="1:5">
      <c r="A1798" s="26" t="str">
        <f t="shared" si="28"/>
        <v>宮崎県西諸県郡高原町</v>
      </c>
      <c r="B1798" s="29" t="s">
        <v>717</v>
      </c>
      <c r="C1798" s="25" t="s">
        <v>682</v>
      </c>
      <c r="D1798" s="30" t="s">
        <v>716</v>
      </c>
      <c r="E1798" s="25" t="s">
        <v>715</v>
      </c>
    </row>
    <row r="1799" spans="1:5">
      <c r="A1799" s="26" t="str">
        <f t="shared" si="28"/>
        <v>宮崎県東諸県郡国富町</v>
      </c>
      <c r="B1799" s="29" t="s">
        <v>714</v>
      </c>
      <c r="C1799" s="25" t="s">
        <v>682</v>
      </c>
      <c r="D1799" s="30" t="s">
        <v>711</v>
      </c>
      <c r="E1799" s="25" t="s">
        <v>713</v>
      </c>
    </row>
    <row r="1800" spans="1:5">
      <c r="A1800" s="26" t="str">
        <f t="shared" si="28"/>
        <v>宮崎県東諸県郡綾町</v>
      </c>
      <c r="B1800" s="29" t="s">
        <v>712</v>
      </c>
      <c r="C1800" s="25" t="s">
        <v>682</v>
      </c>
      <c r="D1800" s="30" t="s">
        <v>711</v>
      </c>
      <c r="E1800" s="25" t="s">
        <v>710</v>
      </c>
    </row>
    <row r="1801" spans="1:5">
      <c r="A1801" s="26" t="str">
        <f t="shared" si="28"/>
        <v>宮崎県児湯郡高鍋町</v>
      </c>
      <c r="B1801" s="29" t="s">
        <v>709</v>
      </c>
      <c r="C1801" s="25" t="s">
        <v>682</v>
      </c>
      <c r="D1801" s="30" t="s">
        <v>698</v>
      </c>
      <c r="E1801" s="25" t="s">
        <v>708</v>
      </c>
    </row>
    <row r="1802" spans="1:5">
      <c r="A1802" s="26" t="str">
        <f t="shared" si="28"/>
        <v>宮崎県児湯郡新富町</v>
      </c>
      <c r="B1802" s="29" t="s">
        <v>707</v>
      </c>
      <c r="C1802" s="25" t="s">
        <v>682</v>
      </c>
      <c r="D1802" s="30" t="s">
        <v>698</v>
      </c>
      <c r="E1802" s="25" t="s">
        <v>706</v>
      </c>
    </row>
    <row r="1803" spans="1:5">
      <c r="A1803" s="26" t="str">
        <f t="shared" si="28"/>
        <v>宮崎県児湯郡西米良村</v>
      </c>
      <c r="B1803" s="29" t="s">
        <v>705</v>
      </c>
      <c r="C1803" s="25" t="s">
        <v>682</v>
      </c>
      <c r="D1803" s="30" t="s">
        <v>698</v>
      </c>
      <c r="E1803" s="25" t="s">
        <v>704</v>
      </c>
    </row>
    <row r="1804" spans="1:5">
      <c r="A1804" s="26" t="str">
        <f t="shared" si="28"/>
        <v>宮崎県児湯郡木城町</v>
      </c>
      <c r="B1804" s="29" t="s">
        <v>703</v>
      </c>
      <c r="C1804" s="25" t="s">
        <v>682</v>
      </c>
      <c r="D1804" s="30" t="s">
        <v>698</v>
      </c>
      <c r="E1804" s="25" t="s">
        <v>702</v>
      </c>
    </row>
    <row r="1805" spans="1:5">
      <c r="A1805" s="26" t="str">
        <f t="shared" si="28"/>
        <v>宮崎県児湯郡川南町</v>
      </c>
      <c r="B1805" s="29" t="s">
        <v>701</v>
      </c>
      <c r="C1805" s="25" t="s">
        <v>682</v>
      </c>
      <c r="D1805" s="30" t="s">
        <v>698</v>
      </c>
      <c r="E1805" s="25" t="s">
        <v>700</v>
      </c>
    </row>
    <row r="1806" spans="1:5">
      <c r="A1806" s="26" t="str">
        <f t="shared" si="28"/>
        <v>宮崎県児湯郡都農町</v>
      </c>
      <c r="B1806" s="29" t="s">
        <v>699</v>
      </c>
      <c r="C1806" s="25" t="s">
        <v>682</v>
      </c>
      <c r="D1806" s="30" t="s">
        <v>698</v>
      </c>
      <c r="E1806" s="25" t="s">
        <v>697</v>
      </c>
    </row>
    <row r="1807" spans="1:5">
      <c r="A1807" s="26" t="str">
        <f t="shared" si="28"/>
        <v>宮崎県東臼杵郡門川町</v>
      </c>
      <c r="B1807" s="29" t="s">
        <v>696</v>
      </c>
      <c r="C1807" s="25" t="s">
        <v>682</v>
      </c>
      <c r="D1807" s="30" t="s">
        <v>689</v>
      </c>
      <c r="E1807" s="25" t="s">
        <v>695</v>
      </c>
    </row>
    <row r="1808" spans="1:5">
      <c r="A1808" s="26" t="str">
        <f t="shared" si="28"/>
        <v>宮崎県東臼杵郡諸塚村</v>
      </c>
      <c r="B1808" s="29" t="s">
        <v>694</v>
      </c>
      <c r="C1808" s="25" t="s">
        <v>682</v>
      </c>
      <c r="D1808" s="30" t="s">
        <v>689</v>
      </c>
      <c r="E1808" s="25" t="s">
        <v>693</v>
      </c>
    </row>
    <row r="1809" spans="1:5">
      <c r="A1809" s="26" t="str">
        <f t="shared" si="28"/>
        <v>宮崎県東臼杵郡椎葉村</v>
      </c>
      <c r="B1809" s="29" t="s">
        <v>692</v>
      </c>
      <c r="C1809" s="25" t="s">
        <v>682</v>
      </c>
      <c r="D1809" s="30" t="s">
        <v>689</v>
      </c>
      <c r="E1809" s="25" t="s">
        <v>691</v>
      </c>
    </row>
    <row r="1810" spans="1:5">
      <c r="A1810" s="26" t="str">
        <f t="shared" si="28"/>
        <v>宮崎県東臼杵郡美郷町</v>
      </c>
      <c r="B1810" s="29" t="s">
        <v>690</v>
      </c>
      <c r="C1810" s="25" t="s">
        <v>682</v>
      </c>
      <c r="D1810" s="30" t="s">
        <v>689</v>
      </c>
      <c r="E1810" s="25" t="s">
        <v>688</v>
      </c>
    </row>
    <row r="1811" spans="1:5">
      <c r="A1811" s="26" t="str">
        <f t="shared" si="28"/>
        <v>宮崎県西臼杵郡高千穂町</v>
      </c>
      <c r="B1811" s="29" t="s">
        <v>687</v>
      </c>
      <c r="C1811" s="25" t="s">
        <v>682</v>
      </c>
      <c r="D1811" s="30" t="s">
        <v>681</v>
      </c>
      <c r="E1811" s="25" t="s">
        <v>686</v>
      </c>
    </row>
    <row r="1812" spans="1:5">
      <c r="A1812" s="26" t="str">
        <f t="shared" si="28"/>
        <v>宮崎県西臼杵郡日之影町</v>
      </c>
      <c r="B1812" s="29" t="s">
        <v>685</v>
      </c>
      <c r="C1812" s="25" t="s">
        <v>682</v>
      </c>
      <c r="D1812" s="30" t="s">
        <v>681</v>
      </c>
      <c r="E1812" s="25" t="s">
        <v>684</v>
      </c>
    </row>
    <row r="1813" spans="1:5">
      <c r="A1813" s="26" t="str">
        <f t="shared" si="28"/>
        <v>宮崎県西臼杵郡五ヶ瀬町</v>
      </c>
      <c r="B1813" s="29" t="s">
        <v>683</v>
      </c>
      <c r="C1813" s="25" t="s">
        <v>682</v>
      </c>
      <c r="D1813" s="30" t="s">
        <v>681</v>
      </c>
      <c r="E1813" s="25" t="s">
        <v>680</v>
      </c>
    </row>
    <row r="1814" spans="1:5">
      <c r="A1814" s="26" t="str">
        <f t="shared" si="28"/>
        <v>鹿児島県鹿児島市</v>
      </c>
      <c r="B1814" s="29" t="s">
        <v>679</v>
      </c>
      <c r="C1814" s="25" t="s">
        <v>587</v>
      </c>
      <c r="D1814" s="30" t="s">
        <v>678</v>
      </c>
      <c r="E1814" s="25"/>
    </row>
    <row r="1815" spans="1:5">
      <c r="A1815" s="26" t="str">
        <f t="shared" si="28"/>
        <v>鹿児島県鹿屋市</v>
      </c>
      <c r="B1815" s="29" t="s">
        <v>677</v>
      </c>
      <c r="C1815" s="25" t="s">
        <v>587</v>
      </c>
      <c r="D1815" s="30" t="s">
        <v>676</v>
      </c>
      <c r="E1815" s="25"/>
    </row>
    <row r="1816" spans="1:5">
      <c r="A1816" s="26" t="str">
        <f t="shared" si="28"/>
        <v>鹿児島県枕崎市</v>
      </c>
      <c r="B1816" s="29" t="s">
        <v>675</v>
      </c>
      <c r="C1816" s="25" t="s">
        <v>587</v>
      </c>
      <c r="D1816" s="30" t="s">
        <v>674</v>
      </c>
      <c r="E1816" s="25"/>
    </row>
    <row r="1817" spans="1:5">
      <c r="A1817" s="26" t="str">
        <f t="shared" si="28"/>
        <v>鹿児島県阿久根市</v>
      </c>
      <c r="B1817" s="29" t="s">
        <v>673</v>
      </c>
      <c r="C1817" s="25" t="s">
        <v>587</v>
      </c>
      <c r="D1817" s="30" t="s">
        <v>672</v>
      </c>
      <c r="E1817" s="25"/>
    </row>
    <row r="1818" spans="1:5">
      <c r="A1818" s="26" t="str">
        <f t="shared" si="28"/>
        <v>鹿児島県出水市</v>
      </c>
      <c r="B1818" s="29" t="s">
        <v>671</v>
      </c>
      <c r="C1818" s="25" t="s">
        <v>587</v>
      </c>
      <c r="D1818" s="30" t="s">
        <v>670</v>
      </c>
      <c r="E1818" s="25"/>
    </row>
    <row r="1819" spans="1:5">
      <c r="A1819" s="26" t="str">
        <f t="shared" si="28"/>
        <v>鹿児島県指宿市</v>
      </c>
      <c r="B1819" s="29" t="s">
        <v>669</v>
      </c>
      <c r="C1819" s="25" t="s">
        <v>587</v>
      </c>
      <c r="D1819" s="30" t="s">
        <v>668</v>
      </c>
      <c r="E1819" s="25"/>
    </row>
    <row r="1820" spans="1:5">
      <c r="A1820" s="26" t="str">
        <f t="shared" si="28"/>
        <v>鹿児島県西之表市</v>
      </c>
      <c r="B1820" s="29" t="s">
        <v>667</v>
      </c>
      <c r="C1820" s="25" t="s">
        <v>587</v>
      </c>
      <c r="D1820" s="30" t="s">
        <v>666</v>
      </c>
      <c r="E1820" s="25"/>
    </row>
    <row r="1821" spans="1:5">
      <c r="A1821" s="26" t="str">
        <f t="shared" si="28"/>
        <v>鹿児島県垂水市</v>
      </c>
      <c r="B1821" s="29" t="s">
        <v>665</v>
      </c>
      <c r="C1821" s="25" t="s">
        <v>587</v>
      </c>
      <c r="D1821" s="30" t="s">
        <v>664</v>
      </c>
      <c r="E1821" s="25"/>
    </row>
    <row r="1822" spans="1:5">
      <c r="A1822" s="26" t="str">
        <f t="shared" si="28"/>
        <v>鹿児島県薩摩川内市</v>
      </c>
      <c r="B1822" s="29" t="s">
        <v>663</v>
      </c>
      <c r="C1822" s="25" t="s">
        <v>587</v>
      </c>
      <c r="D1822" s="30" t="s">
        <v>662</v>
      </c>
      <c r="E1822" s="25"/>
    </row>
    <row r="1823" spans="1:5">
      <c r="A1823" s="26" t="str">
        <f t="shared" si="28"/>
        <v>鹿児島県日置市</v>
      </c>
      <c r="B1823" s="29" t="s">
        <v>661</v>
      </c>
      <c r="C1823" s="25" t="s">
        <v>587</v>
      </c>
      <c r="D1823" s="30" t="s">
        <v>660</v>
      </c>
      <c r="E1823" s="25"/>
    </row>
    <row r="1824" spans="1:5">
      <c r="A1824" s="26" t="str">
        <f t="shared" si="28"/>
        <v>鹿児島県曽於市</v>
      </c>
      <c r="B1824" s="29" t="s">
        <v>659</v>
      </c>
      <c r="C1824" s="25" t="s">
        <v>587</v>
      </c>
      <c r="D1824" s="30" t="s">
        <v>658</v>
      </c>
      <c r="E1824" s="25"/>
    </row>
    <row r="1825" spans="1:5">
      <c r="A1825" s="26" t="str">
        <f t="shared" si="28"/>
        <v>鹿児島県霧島市</v>
      </c>
      <c r="B1825" s="29" t="s">
        <v>657</v>
      </c>
      <c r="C1825" s="25" t="s">
        <v>587</v>
      </c>
      <c r="D1825" s="30" t="s">
        <v>656</v>
      </c>
      <c r="E1825" s="25"/>
    </row>
    <row r="1826" spans="1:5">
      <c r="A1826" s="26" t="str">
        <f t="shared" si="28"/>
        <v>鹿児島県いちき串木野市</v>
      </c>
      <c r="B1826" s="29" t="s">
        <v>655</v>
      </c>
      <c r="C1826" s="25" t="s">
        <v>587</v>
      </c>
      <c r="D1826" s="30" t="s">
        <v>654</v>
      </c>
      <c r="E1826" s="25"/>
    </row>
    <row r="1827" spans="1:5">
      <c r="A1827" s="26" t="str">
        <f t="shared" si="28"/>
        <v>鹿児島県南さつま市</v>
      </c>
      <c r="B1827" s="29" t="s">
        <v>653</v>
      </c>
      <c r="C1827" s="25" t="s">
        <v>587</v>
      </c>
      <c r="D1827" s="30" t="s">
        <v>652</v>
      </c>
      <c r="E1827" s="25"/>
    </row>
    <row r="1828" spans="1:5">
      <c r="A1828" s="26" t="str">
        <f t="shared" si="28"/>
        <v>鹿児島県志布志市</v>
      </c>
      <c r="B1828" s="29" t="s">
        <v>651</v>
      </c>
      <c r="C1828" s="25" t="s">
        <v>587</v>
      </c>
      <c r="D1828" s="30" t="s">
        <v>650</v>
      </c>
      <c r="E1828" s="25"/>
    </row>
    <row r="1829" spans="1:5">
      <c r="A1829" s="26" t="str">
        <f t="shared" si="28"/>
        <v>鹿児島県奄美市</v>
      </c>
      <c r="B1829" s="29" t="s">
        <v>649</v>
      </c>
      <c r="C1829" s="25" t="s">
        <v>587</v>
      </c>
      <c r="D1829" s="30" t="s">
        <v>648</v>
      </c>
      <c r="E1829" s="25"/>
    </row>
    <row r="1830" spans="1:5">
      <c r="A1830" s="26" t="str">
        <f t="shared" si="28"/>
        <v>鹿児島県南九州市</v>
      </c>
      <c r="B1830" s="29" t="s">
        <v>647</v>
      </c>
      <c r="C1830" s="25" t="s">
        <v>587</v>
      </c>
      <c r="D1830" s="30" t="s">
        <v>646</v>
      </c>
      <c r="E1830" s="25"/>
    </row>
    <row r="1831" spans="1:5">
      <c r="A1831" s="26" t="str">
        <f t="shared" si="28"/>
        <v>鹿児島県伊佐市</v>
      </c>
      <c r="B1831" s="29" t="s">
        <v>645</v>
      </c>
      <c r="C1831" s="25" t="s">
        <v>587</v>
      </c>
      <c r="D1831" s="30" t="s">
        <v>644</v>
      </c>
      <c r="E1831" s="25"/>
    </row>
    <row r="1832" spans="1:5">
      <c r="A1832" s="26" t="str">
        <f t="shared" si="28"/>
        <v>鹿児島県姶良市</v>
      </c>
      <c r="B1832" s="29" t="s">
        <v>643</v>
      </c>
      <c r="C1832" s="25" t="s">
        <v>587</v>
      </c>
      <c r="D1832" s="30" t="s">
        <v>642</v>
      </c>
      <c r="E1832" s="25"/>
    </row>
    <row r="1833" spans="1:5">
      <c r="A1833" s="26" t="str">
        <f t="shared" si="28"/>
        <v>鹿児島県鹿児島郡三島村</v>
      </c>
      <c r="B1833" s="29" t="s">
        <v>641</v>
      </c>
      <c r="C1833" s="25" t="s">
        <v>587</v>
      </c>
      <c r="D1833" s="30" t="s">
        <v>638</v>
      </c>
      <c r="E1833" s="25" t="s">
        <v>640</v>
      </c>
    </row>
    <row r="1834" spans="1:5">
      <c r="A1834" s="26" t="str">
        <f t="shared" si="28"/>
        <v>鹿児島県鹿児島郡十島村</v>
      </c>
      <c r="B1834" s="29" t="s">
        <v>639</v>
      </c>
      <c r="C1834" s="25" t="s">
        <v>587</v>
      </c>
      <c r="D1834" s="30" t="s">
        <v>638</v>
      </c>
      <c r="E1834" s="25" t="s">
        <v>637</v>
      </c>
    </row>
    <row r="1835" spans="1:5">
      <c r="A1835" s="26" t="str">
        <f t="shared" si="28"/>
        <v>鹿児島県薩摩郡さつま町</v>
      </c>
      <c r="B1835" s="29" t="s">
        <v>636</v>
      </c>
      <c r="C1835" s="25" t="s">
        <v>587</v>
      </c>
      <c r="D1835" s="30" t="s">
        <v>635</v>
      </c>
      <c r="E1835" s="25" t="s">
        <v>634</v>
      </c>
    </row>
    <row r="1836" spans="1:5">
      <c r="A1836" s="26" t="str">
        <f t="shared" si="28"/>
        <v>鹿児島県出水郡長島町</v>
      </c>
      <c r="B1836" s="29" t="s">
        <v>633</v>
      </c>
      <c r="C1836" s="25" t="s">
        <v>587</v>
      </c>
      <c r="D1836" s="30" t="s">
        <v>632</v>
      </c>
      <c r="E1836" s="25" t="s">
        <v>631</v>
      </c>
    </row>
    <row r="1837" spans="1:5">
      <c r="A1837" s="26" t="str">
        <f t="shared" si="28"/>
        <v>鹿児島県姶良郡湧水町</v>
      </c>
      <c r="B1837" s="29" t="s">
        <v>630</v>
      </c>
      <c r="C1837" s="25" t="s">
        <v>587</v>
      </c>
      <c r="D1837" s="30" t="s">
        <v>629</v>
      </c>
      <c r="E1837" s="25" t="s">
        <v>628</v>
      </c>
    </row>
    <row r="1838" spans="1:5">
      <c r="A1838" s="26" t="str">
        <f t="shared" si="28"/>
        <v>鹿児島県曽於郡大崎町</v>
      </c>
      <c r="B1838" s="29" t="s">
        <v>627</v>
      </c>
      <c r="C1838" s="25" t="s">
        <v>587</v>
      </c>
      <c r="D1838" s="30" t="s">
        <v>626</v>
      </c>
      <c r="E1838" s="25" t="s">
        <v>625</v>
      </c>
    </row>
    <row r="1839" spans="1:5">
      <c r="A1839" s="26" t="str">
        <f t="shared" si="28"/>
        <v>鹿児島県肝属郡東串良町</v>
      </c>
      <c r="B1839" s="29" t="s">
        <v>624</v>
      </c>
      <c r="C1839" s="25" t="s">
        <v>587</v>
      </c>
      <c r="D1839" s="30" t="s">
        <v>617</v>
      </c>
      <c r="E1839" s="25" t="s">
        <v>623</v>
      </c>
    </row>
    <row r="1840" spans="1:5">
      <c r="A1840" s="26" t="str">
        <f t="shared" si="28"/>
        <v>鹿児島県肝属郡錦江町</v>
      </c>
      <c r="B1840" s="29" t="s">
        <v>622</v>
      </c>
      <c r="C1840" s="25" t="s">
        <v>587</v>
      </c>
      <c r="D1840" s="30" t="s">
        <v>617</v>
      </c>
      <c r="E1840" s="25" t="s">
        <v>621</v>
      </c>
    </row>
    <row r="1841" spans="1:5">
      <c r="A1841" s="26" t="str">
        <f t="shared" si="28"/>
        <v>鹿児島県肝属郡南大隅町</v>
      </c>
      <c r="B1841" s="29" t="s">
        <v>620</v>
      </c>
      <c r="C1841" s="25" t="s">
        <v>587</v>
      </c>
      <c r="D1841" s="30" t="s">
        <v>617</v>
      </c>
      <c r="E1841" s="25" t="s">
        <v>619</v>
      </c>
    </row>
    <row r="1842" spans="1:5">
      <c r="A1842" s="26" t="str">
        <f t="shared" si="28"/>
        <v>鹿児島県肝属郡肝付町</v>
      </c>
      <c r="B1842" s="29" t="s">
        <v>618</v>
      </c>
      <c r="C1842" s="25" t="s">
        <v>587</v>
      </c>
      <c r="D1842" s="30" t="s">
        <v>617</v>
      </c>
      <c r="E1842" s="25" t="s">
        <v>616</v>
      </c>
    </row>
    <row r="1843" spans="1:5">
      <c r="A1843" s="26" t="str">
        <f t="shared" si="28"/>
        <v>鹿児島県熊毛郡中種子町</v>
      </c>
      <c r="B1843" s="29" t="s">
        <v>615</v>
      </c>
      <c r="C1843" s="25" t="s">
        <v>587</v>
      </c>
      <c r="D1843" s="30" t="s">
        <v>610</v>
      </c>
      <c r="E1843" s="25" t="s">
        <v>614</v>
      </c>
    </row>
    <row r="1844" spans="1:5">
      <c r="A1844" s="26" t="str">
        <f t="shared" si="28"/>
        <v>鹿児島県熊毛郡南種子町</v>
      </c>
      <c r="B1844" s="29" t="s">
        <v>613</v>
      </c>
      <c r="C1844" s="25" t="s">
        <v>587</v>
      </c>
      <c r="D1844" s="30" t="s">
        <v>610</v>
      </c>
      <c r="E1844" s="25" t="s">
        <v>612</v>
      </c>
    </row>
    <row r="1845" spans="1:5">
      <c r="A1845" s="26" t="str">
        <f t="shared" si="28"/>
        <v>鹿児島県熊毛郡屋久島町</v>
      </c>
      <c r="B1845" s="29" t="s">
        <v>611</v>
      </c>
      <c r="C1845" s="25" t="s">
        <v>587</v>
      </c>
      <c r="D1845" s="30" t="s">
        <v>610</v>
      </c>
      <c r="E1845" s="25" t="s">
        <v>609</v>
      </c>
    </row>
    <row r="1846" spans="1:5">
      <c r="A1846" s="26" t="str">
        <f t="shared" si="28"/>
        <v>鹿児島県大島郡大和村</v>
      </c>
      <c r="B1846" s="29" t="s">
        <v>608</v>
      </c>
      <c r="C1846" s="25" t="s">
        <v>587</v>
      </c>
      <c r="D1846" s="30" t="s">
        <v>586</v>
      </c>
      <c r="E1846" s="25" t="s">
        <v>607</v>
      </c>
    </row>
    <row r="1847" spans="1:5">
      <c r="A1847" s="26" t="str">
        <f t="shared" si="28"/>
        <v>鹿児島県大島郡宇検村</v>
      </c>
      <c r="B1847" s="29" t="s">
        <v>606</v>
      </c>
      <c r="C1847" s="25" t="s">
        <v>587</v>
      </c>
      <c r="D1847" s="30" t="s">
        <v>586</v>
      </c>
      <c r="E1847" s="25" t="s">
        <v>605</v>
      </c>
    </row>
    <row r="1848" spans="1:5">
      <c r="A1848" s="26" t="str">
        <f t="shared" si="28"/>
        <v>鹿児島県大島郡瀬戸内町</v>
      </c>
      <c r="B1848" s="29" t="s">
        <v>604</v>
      </c>
      <c r="C1848" s="25" t="s">
        <v>587</v>
      </c>
      <c r="D1848" s="30" t="s">
        <v>586</v>
      </c>
      <c r="E1848" s="25" t="s">
        <v>603</v>
      </c>
    </row>
    <row r="1849" spans="1:5">
      <c r="A1849" s="26" t="str">
        <f t="shared" si="28"/>
        <v>鹿児島県大島郡龍郷町</v>
      </c>
      <c r="B1849" s="29" t="s">
        <v>602</v>
      </c>
      <c r="C1849" s="25" t="s">
        <v>587</v>
      </c>
      <c r="D1849" s="30" t="s">
        <v>586</v>
      </c>
      <c r="E1849" s="25" t="s">
        <v>601</v>
      </c>
    </row>
    <row r="1850" spans="1:5">
      <c r="A1850" s="26" t="str">
        <f t="shared" si="28"/>
        <v>鹿児島県大島郡喜界町</v>
      </c>
      <c r="B1850" s="29" t="s">
        <v>600</v>
      </c>
      <c r="C1850" s="25" t="s">
        <v>587</v>
      </c>
      <c r="D1850" s="30" t="s">
        <v>586</v>
      </c>
      <c r="E1850" s="25" t="s">
        <v>599</v>
      </c>
    </row>
    <row r="1851" spans="1:5">
      <c r="A1851" s="26" t="str">
        <f t="shared" si="28"/>
        <v>鹿児島県大島郡徳之島町</v>
      </c>
      <c r="B1851" s="29" t="s">
        <v>598</v>
      </c>
      <c r="C1851" s="25" t="s">
        <v>587</v>
      </c>
      <c r="D1851" s="30" t="s">
        <v>586</v>
      </c>
      <c r="E1851" s="25" t="s">
        <v>597</v>
      </c>
    </row>
    <row r="1852" spans="1:5">
      <c r="A1852" s="26" t="str">
        <f t="shared" si="28"/>
        <v>鹿児島県大島郡天城町</v>
      </c>
      <c r="B1852" s="29" t="s">
        <v>596</v>
      </c>
      <c r="C1852" s="25" t="s">
        <v>587</v>
      </c>
      <c r="D1852" s="30" t="s">
        <v>586</v>
      </c>
      <c r="E1852" s="25" t="s">
        <v>595</v>
      </c>
    </row>
    <row r="1853" spans="1:5">
      <c r="A1853" s="26" t="str">
        <f t="shared" si="28"/>
        <v>鹿児島県大島郡伊仙町</v>
      </c>
      <c r="B1853" s="29" t="s">
        <v>594</v>
      </c>
      <c r="C1853" s="25" t="s">
        <v>587</v>
      </c>
      <c r="D1853" s="30" t="s">
        <v>586</v>
      </c>
      <c r="E1853" s="25" t="s">
        <v>593</v>
      </c>
    </row>
    <row r="1854" spans="1:5">
      <c r="A1854" s="26" t="str">
        <f t="shared" si="28"/>
        <v>鹿児島県大島郡和泊町</v>
      </c>
      <c r="B1854" s="29" t="s">
        <v>592</v>
      </c>
      <c r="C1854" s="25" t="s">
        <v>587</v>
      </c>
      <c r="D1854" s="30" t="s">
        <v>586</v>
      </c>
      <c r="E1854" s="25" t="s">
        <v>591</v>
      </c>
    </row>
    <row r="1855" spans="1:5">
      <c r="A1855" s="26" t="str">
        <f t="shared" si="28"/>
        <v>鹿児島県大島郡知名町</v>
      </c>
      <c r="B1855" s="29" t="s">
        <v>590</v>
      </c>
      <c r="C1855" s="25" t="s">
        <v>587</v>
      </c>
      <c r="D1855" s="30" t="s">
        <v>586</v>
      </c>
      <c r="E1855" s="25" t="s">
        <v>589</v>
      </c>
    </row>
    <row r="1856" spans="1:5">
      <c r="A1856" s="26" t="str">
        <f t="shared" si="28"/>
        <v>鹿児島県大島郡与論町</v>
      </c>
      <c r="B1856" s="29" t="s">
        <v>588</v>
      </c>
      <c r="C1856" s="25" t="s">
        <v>587</v>
      </c>
      <c r="D1856" s="30" t="s">
        <v>586</v>
      </c>
      <c r="E1856" s="25" t="s">
        <v>585</v>
      </c>
    </row>
    <row r="1857" spans="1:5">
      <c r="A1857" s="26" t="str">
        <f t="shared" si="28"/>
        <v>沖縄県那覇市</v>
      </c>
      <c r="B1857" s="29" t="s">
        <v>584</v>
      </c>
      <c r="C1857" s="25" t="s">
        <v>499</v>
      </c>
      <c r="D1857" s="30" t="s">
        <v>583</v>
      </c>
      <c r="E1857" s="25"/>
    </row>
    <row r="1858" spans="1:5">
      <c r="A1858" s="26" t="str">
        <f t="shared" ref="A1858:A1897" si="29">C1858&amp;D1858&amp;E1858</f>
        <v>沖縄県宜野湾市</v>
      </c>
      <c r="B1858" s="29" t="s">
        <v>582</v>
      </c>
      <c r="C1858" s="25" t="s">
        <v>499</v>
      </c>
      <c r="D1858" s="30" t="s">
        <v>581</v>
      </c>
      <c r="E1858" s="25"/>
    </row>
    <row r="1859" spans="1:5">
      <c r="A1859" s="26" t="str">
        <f t="shared" si="29"/>
        <v>沖縄県石垣市</v>
      </c>
      <c r="B1859" s="29" t="s">
        <v>580</v>
      </c>
      <c r="C1859" s="25" t="s">
        <v>499</v>
      </c>
      <c r="D1859" s="30" t="s">
        <v>579</v>
      </c>
      <c r="E1859" s="25"/>
    </row>
    <row r="1860" spans="1:5">
      <c r="A1860" s="26" t="str">
        <f t="shared" si="29"/>
        <v>沖縄県浦添市</v>
      </c>
      <c r="B1860" s="29" t="s">
        <v>578</v>
      </c>
      <c r="C1860" s="25" t="s">
        <v>499</v>
      </c>
      <c r="D1860" s="30" t="s">
        <v>577</v>
      </c>
      <c r="E1860" s="25"/>
    </row>
    <row r="1861" spans="1:5">
      <c r="A1861" s="26" t="str">
        <f t="shared" si="29"/>
        <v>沖縄県名護市</v>
      </c>
      <c r="B1861" s="29" t="s">
        <v>576</v>
      </c>
      <c r="C1861" s="25" t="s">
        <v>499</v>
      </c>
      <c r="D1861" s="30" t="s">
        <v>575</v>
      </c>
      <c r="E1861" s="25"/>
    </row>
    <row r="1862" spans="1:5">
      <c r="A1862" s="26" t="str">
        <f t="shared" si="29"/>
        <v>沖縄県糸満市</v>
      </c>
      <c r="B1862" s="29" t="s">
        <v>574</v>
      </c>
      <c r="C1862" s="25" t="s">
        <v>499</v>
      </c>
      <c r="D1862" s="30" t="s">
        <v>573</v>
      </c>
      <c r="E1862" s="25"/>
    </row>
    <row r="1863" spans="1:5">
      <c r="A1863" s="26" t="str">
        <f t="shared" si="29"/>
        <v>沖縄県沖縄市</v>
      </c>
      <c r="B1863" s="29" t="s">
        <v>572</v>
      </c>
      <c r="C1863" s="25" t="s">
        <v>499</v>
      </c>
      <c r="D1863" s="30" t="s">
        <v>571</v>
      </c>
      <c r="E1863" s="25"/>
    </row>
    <row r="1864" spans="1:5">
      <c r="A1864" s="26" t="str">
        <f t="shared" si="29"/>
        <v>沖縄県豊見城市</v>
      </c>
      <c r="B1864" s="29" t="s">
        <v>570</v>
      </c>
      <c r="C1864" s="25" t="s">
        <v>499</v>
      </c>
      <c r="D1864" s="30" t="s">
        <v>569</v>
      </c>
      <c r="E1864" s="25"/>
    </row>
    <row r="1865" spans="1:5">
      <c r="A1865" s="26" t="str">
        <f t="shared" si="29"/>
        <v>沖縄県うるま市</v>
      </c>
      <c r="B1865" s="29" t="s">
        <v>568</v>
      </c>
      <c r="C1865" s="25" t="s">
        <v>499</v>
      </c>
      <c r="D1865" s="30" t="s">
        <v>567</v>
      </c>
      <c r="E1865" s="25"/>
    </row>
    <row r="1866" spans="1:5">
      <c r="A1866" s="26" t="str">
        <f t="shared" si="29"/>
        <v>沖縄県宮古島市</v>
      </c>
      <c r="B1866" s="29" t="s">
        <v>566</v>
      </c>
      <c r="C1866" s="25" t="s">
        <v>499</v>
      </c>
      <c r="D1866" s="30" t="s">
        <v>565</v>
      </c>
      <c r="E1866" s="25"/>
    </row>
    <row r="1867" spans="1:5">
      <c r="A1867" s="26" t="str">
        <f t="shared" si="29"/>
        <v>沖縄県南城市</v>
      </c>
      <c r="B1867" s="29" t="s">
        <v>564</v>
      </c>
      <c r="C1867" s="25" t="s">
        <v>499</v>
      </c>
      <c r="D1867" s="30" t="s">
        <v>563</v>
      </c>
      <c r="E1867" s="25"/>
    </row>
    <row r="1868" spans="1:5">
      <c r="A1868" s="26" t="str">
        <f t="shared" si="29"/>
        <v>沖縄県国頭郡国頭村</v>
      </c>
      <c r="B1868" s="29" t="s">
        <v>562</v>
      </c>
      <c r="C1868" s="25" t="s">
        <v>499</v>
      </c>
      <c r="D1868" s="30" t="s">
        <v>543</v>
      </c>
      <c r="E1868" s="25" t="s">
        <v>561</v>
      </c>
    </row>
    <row r="1869" spans="1:5">
      <c r="A1869" s="26" t="str">
        <f t="shared" si="29"/>
        <v>沖縄県国頭郡大宜味村</v>
      </c>
      <c r="B1869" s="29" t="s">
        <v>560</v>
      </c>
      <c r="C1869" s="25" t="s">
        <v>499</v>
      </c>
      <c r="D1869" s="30" t="s">
        <v>543</v>
      </c>
      <c r="E1869" s="25" t="s">
        <v>559</v>
      </c>
    </row>
    <row r="1870" spans="1:5">
      <c r="A1870" s="26" t="str">
        <f t="shared" si="29"/>
        <v>沖縄県国頭郡東村</v>
      </c>
      <c r="B1870" s="29" t="s">
        <v>558</v>
      </c>
      <c r="C1870" s="25" t="s">
        <v>499</v>
      </c>
      <c r="D1870" s="30" t="s">
        <v>543</v>
      </c>
      <c r="E1870" s="25" t="s">
        <v>557</v>
      </c>
    </row>
    <row r="1871" spans="1:5">
      <c r="A1871" s="26" t="str">
        <f t="shared" si="29"/>
        <v>沖縄県国頭郡今帰仁村</v>
      </c>
      <c r="B1871" s="29" t="s">
        <v>556</v>
      </c>
      <c r="C1871" s="25" t="s">
        <v>499</v>
      </c>
      <c r="D1871" s="30" t="s">
        <v>543</v>
      </c>
      <c r="E1871" s="25" t="s">
        <v>555</v>
      </c>
    </row>
    <row r="1872" spans="1:5">
      <c r="A1872" s="26" t="str">
        <f t="shared" si="29"/>
        <v>沖縄県国頭郡本部町</v>
      </c>
      <c r="B1872" s="29" t="s">
        <v>554</v>
      </c>
      <c r="C1872" s="25" t="s">
        <v>499</v>
      </c>
      <c r="D1872" s="30" t="s">
        <v>543</v>
      </c>
      <c r="E1872" s="25" t="s">
        <v>553</v>
      </c>
    </row>
    <row r="1873" spans="1:5">
      <c r="A1873" s="26" t="str">
        <f t="shared" si="29"/>
        <v>沖縄県国頭郡恩納村</v>
      </c>
      <c r="B1873" s="29" t="s">
        <v>552</v>
      </c>
      <c r="C1873" s="25" t="s">
        <v>499</v>
      </c>
      <c r="D1873" s="30" t="s">
        <v>543</v>
      </c>
      <c r="E1873" s="25" t="s">
        <v>551</v>
      </c>
    </row>
    <row r="1874" spans="1:5">
      <c r="A1874" s="26" t="str">
        <f t="shared" si="29"/>
        <v>沖縄県国頭郡宜野座村</v>
      </c>
      <c r="B1874" s="29" t="s">
        <v>550</v>
      </c>
      <c r="C1874" s="25" t="s">
        <v>499</v>
      </c>
      <c r="D1874" s="30" t="s">
        <v>543</v>
      </c>
      <c r="E1874" s="25" t="s">
        <v>549</v>
      </c>
    </row>
    <row r="1875" spans="1:5">
      <c r="A1875" s="26" t="str">
        <f t="shared" si="29"/>
        <v>沖縄県国頭郡金武町</v>
      </c>
      <c r="B1875" s="29" t="s">
        <v>548</v>
      </c>
      <c r="C1875" s="25" t="s">
        <v>499</v>
      </c>
      <c r="D1875" s="30" t="s">
        <v>543</v>
      </c>
      <c r="E1875" s="25" t="s">
        <v>547</v>
      </c>
    </row>
    <row r="1876" spans="1:5">
      <c r="A1876" s="26" t="str">
        <f t="shared" si="29"/>
        <v>沖縄県国頭郡伊江村</v>
      </c>
      <c r="B1876" s="29" t="s">
        <v>546</v>
      </c>
      <c r="C1876" s="25" t="s">
        <v>499</v>
      </c>
      <c r="D1876" s="30" t="s">
        <v>543</v>
      </c>
      <c r="E1876" s="25" t="s">
        <v>545</v>
      </c>
    </row>
    <row r="1877" spans="1:5">
      <c r="A1877" s="26" t="str">
        <f t="shared" si="29"/>
        <v>沖縄県国頭郡読谷村</v>
      </c>
      <c r="B1877" s="29" t="s">
        <v>544</v>
      </c>
      <c r="C1877" s="25" t="s">
        <v>499</v>
      </c>
      <c r="D1877" s="30" t="s">
        <v>543</v>
      </c>
      <c r="E1877" s="25" t="s">
        <v>542</v>
      </c>
    </row>
    <row r="1878" spans="1:5">
      <c r="A1878" s="26" t="str">
        <f t="shared" si="29"/>
        <v>沖縄県中頭郡嘉手納町</v>
      </c>
      <c r="B1878" s="29" t="s">
        <v>541</v>
      </c>
      <c r="C1878" s="25" t="s">
        <v>499</v>
      </c>
      <c r="D1878" s="30" t="s">
        <v>532</v>
      </c>
      <c r="E1878" s="25" t="s">
        <v>540</v>
      </c>
    </row>
    <row r="1879" spans="1:5">
      <c r="A1879" s="26" t="str">
        <f t="shared" si="29"/>
        <v>沖縄県中頭郡北谷町</v>
      </c>
      <c r="B1879" s="29" t="s">
        <v>539</v>
      </c>
      <c r="C1879" s="25" t="s">
        <v>499</v>
      </c>
      <c r="D1879" s="30" t="s">
        <v>532</v>
      </c>
      <c r="E1879" s="25" t="s">
        <v>538</v>
      </c>
    </row>
    <row r="1880" spans="1:5">
      <c r="A1880" s="26" t="str">
        <f t="shared" si="29"/>
        <v>沖縄県中頭郡北中城村</v>
      </c>
      <c r="B1880" s="29" t="s">
        <v>537</v>
      </c>
      <c r="C1880" s="25" t="s">
        <v>499</v>
      </c>
      <c r="D1880" s="30" t="s">
        <v>532</v>
      </c>
      <c r="E1880" s="25" t="s">
        <v>536</v>
      </c>
    </row>
    <row r="1881" spans="1:5">
      <c r="A1881" s="26" t="str">
        <f t="shared" si="29"/>
        <v>沖縄県中頭郡中城村</v>
      </c>
      <c r="B1881" s="29" t="s">
        <v>535</v>
      </c>
      <c r="C1881" s="25" t="s">
        <v>499</v>
      </c>
      <c r="D1881" s="30" t="s">
        <v>532</v>
      </c>
      <c r="E1881" s="25" t="s">
        <v>534</v>
      </c>
    </row>
    <row r="1882" spans="1:5">
      <c r="A1882" s="26" t="str">
        <f t="shared" si="29"/>
        <v>沖縄県中頭郡西原町</v>
      </c>
      <c r="B1882" s="29" t="s">
        <v>533</v>
      </c>
      <c r="C1882" s="25" t="s">
        <v>499</v>
      </c>
      <c r="D1882" s="30" t="s">
        <v>532</v>
      </c>
      <c r="E1882" s="25" t="s">
        <v>531</v>
      </c>
    </row>
    <row r="1883" spans="1:5">
      <c r="A1883" s="26" t="str">
        <f t="shared" si="29"/>
        <v>沖縄県島尻郡与那原町</v>
      </c>
      <c r="B1883" s="29" t="s">
        <v>530</v>
      </c>
      <c r="C1883" s="25" t="s">
        <v>499</v>
      </c>
      <c r="D1883" s="30" t="s">
        <v>507</v>
      </c>
      <c r="E1883" s="25" t="s">
        <v>529</v>
      </c>
    </row>
    <row r="1884" spans="1:5">
      <c r="A1884" s="26" t="str">
        <f t="shared" si="29"/>
        <v>沖縄県島尻郡南風原町</v>
      </c>
      <c r="B1884" s="29" t="s">
        <v>528</v>
      </c>
      <c r="C1884" s="25" t="s">
        <v>499</v>
      </c>
      <c r="D1884" s="30" t="s">
        <v>507</v>
      </c>
      <c r="E1884" s="25" t="s">
        <v>527</v>
      </c>
    </row>
    <row r="1885" spans="1:5">
      <c r="A1885" s="26" t="str">
        <f t="shared" si="29"/>
        <v>沖縄県島尻郡渡嘉敷村</v>
      </c>
      <c r="B1885" s="29" t="s">
        <v>526</v>
      </c>
      <c r="C1885" s="25" t="s">
        <v>499</v>
      </c>
      <c r="D1885" s="30" t="s">
        <v>507</v>
      </c>
      <c r="E1885" s="25" t="s">
        <v>525</v>
      </c>
    </row>
    <row r="1886" spans="1:5">
      <c r="A1886" s="26" t="str">
        <f t="shared" si="29"/>
        <v>沖縄県島尻郡座間味村</v>
      </c>
      <c r="B1886" s="29" t="s">
        <v>524</v>
      </c>
      <c r="C1886" s="25" t="s">
        <v>499</v>
      </c>
      <c r="D1886" s="30" t="s">
        <v>507</v>
      </c>
      <c r="E1886" s="25" t="s">
        <v>523</v>
      </c>
    </row>
    <row r="1887" spans="1:5">
      <c r="A1887" s="26" t="str">
        <f t="shared" si="29"/>
        <v>沖縄県島尻郡粟国村</v>
      </c>
      <c r="B1887" s="29" t="s">
        <v>522</v>
      </c>
      <c r="C1887" s="25" t="s">
        <v>499</v>
      </c>
      <c r="D1887" s="30" t="s">
        <v>507</v>
      </c>
      <c r="E1887" s="25" t="s">
        <v>521</v>
      </c>
    </row>
    <row r="1888" spans="1:5">
      <c r="A1888" s="26" t="str">
        <f t="shared" si="29"/>
        <v>沖縄県島尻郡渡名喜村</v>
      </c>
      <c r="B1888" s="29" t="s">
        <v>520</v>
      </c>
      <c r="C1888" s="25" t="s">
        <v>499</v>
      </c>
      <c r="D1888" s="30" t="s">
        <v>507</v>
      </c>
      <c r="E1888" s="25" t="s">
        <v>519</v>
      </c>
    </row>
    <row r="1889" spans="1:5">
      <c r="A1889" s="26" t="str">
        <f t="shared" si="29"/>
        <v>沖縄県島尻郡南大東村</v>
      </c>
      <c r="B1889" s="29" t="s">
        <v>518</v>
      </c>
      <c r="C1889" s="25" t="s">
        <v>499</v>
      </c>
      <c r="D1889" s="30" t="s">
        <v>507</v>
      </c>
      <c r="E1889" s="25" t="s">
        <v>517</v>
      </c>
    </row>
    <row r="1890" spans="1:5">
      <c r="A1890" s="26" t="str">
        <f t="shared" si="29"/>
        <v>沖縄県島尻郡北大東村</v>
      </c>
      <c r="B1890" s="29" t="s">
        <v>516</v>
      </c>
      <c r="C1890" s="25" t="s">
        <v>499</v>
      </c>
      <c r="D1890" s="30" t="s">
        <v>507</v>
      </c>
      <c r="E1890" s="25" t="s">
        <v>515</v>
      </c>
    </row>
    <row r="1891" spans="1:5">
      <c r="A1891" s="26" t="str">
        <f t="shared" si="29"/>
        <v>沖縄県島尻郡伊平屋村</v>
      </c>
      <c r="B1891" s="29" t="s">
        <v>514</v>
      </c>
      <c r="C1891" s="25" t="s">
        <v>499</v>
      </c>
      <c r="D1891" s="30" t="s">
        <v>507</v>
      </c>
      <c r="E1891" s="25" t="s">
        <v>513</v>
      </c>
    </row>
    <row r="1892" spans="1:5">
      <c r="A1892" s="26" t="str">
        <f t="shared" si="29"/>
        <v>沖縄県島尻郡伊是名村</v>
      </c>
      <c r="B1892" s="29" t="s">
        <v>512</v>
      </c>
      <c r="C1892" s="25" t="s">
        <v>499</v>
      </c>
      <c r="D1892" s="30" t="s">
        <v>507</v>
      </c>
      <c r="E1892" s="25" t="s">
        <v>511</v>
      </c>
    </row>
    <row r="1893" spans="1:5">
      <c r="A1893" s="26" t="str">
        <f t="shared" si="29"/>
        <v>沖縄県島尻郡久米島町</v>
      </c>
      <c r="B1893" s="29" t="s">
        <v>510</v>
      </c>
      <c r="C1893" s="25" t="s">
        <v>499</v>
      </c>
      <c r="D1893" s="30" t="s">
        <v>507</v>
      </c>
      <c r="E1893" s="25" t="s">
        <v>509</v>
      </c>
    </row>
    <row r="1894" spans="1:5">
      <c r="A1894" s="26" t="str">
        <f t="shared" si="29"/>
        <v>沖縄県島尻郡八重瀬町</v>
      </c>
      <c r="B1894" s="29" t="s">
        <v>508</v>
      </c>
      <c r="C1894" s="25" t="s">
        <v>499</v>
      </c>
      <c r="D1894" s="30" t="s">
        <v>507</v>
      </c>
      <c r="E1894" s="25" t="s">
        <v>506</v>
      </c>
    </row>
    <row r="1895" spans="1:5">
      <c r="A1895" s="26" t="str">
        <f t="shared" si="29"/>
        <v>沖縄県宮古郡多良間村</v>
      </c>
      <c r="B1895" s="29" t="s">
        <v>505</v>
      </c>
      <c r="C1895" s="25" t="s">
        <v>499</v>
      </c>
      <c r="D1895" s="30" t="s">
        <v>504</v>
      </c>
      <c r="E1895" s="25" t="s">
        <v>503</v>
      </c>
    </row>
    <row r="1896" spans="1:5">
      <c r="A1896" s="26" t="str">
        <f t="shared" si="29"/>
        <v>沖縄県八重山郡竹富町</v>
      </c>
      <c r="B1896" s="29" t="s">
        <v>502</v>
      </c>
      <c r="C1896" s="25" t="s">
        <v>499</v>
      </c>
      <c r="D1896" s="30" t="s">
        <v>498</v>
      </c>
      <c r="E1896" s="25" t="s">
        <v>501</v>
      </c>
    </row>
    <row r="1897" spans="1:5">
      <c r="A1897" s="26" t="str">
        <f t="shared" si="29"/>
        <v>沖縄県八重山郡与那国町</v>
      </c>
      <c r="B1897" s="29" t="s">
        <v>500</v>
      </c>
      <c r="C1897" s="25" t="s">
        <v>499</v>
      </c>
      <c r="D1897" s="30" t="s">
        <v>498</v>
      </c>
      <c r="E1897" s="25" t="s">
        <v>497</v>
      </c>
    </row>
  </sheetData>
  <sheetProtection sheet="1" objects="1" scenarios="1"/>
  <phoneticPr fontId="4"/>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Z49"/>
  <sheetViews>
    <sheetView zoomScale="80" zoomScaleNormal="80" zoomScaleSheetLayoutView="80" workbookViewId="0">
      <selection activeCell="AH9" sqref="AH9:AJ9"/>
    </sheetView>
  </sheetViews>
  <sheetFormatPr defaultColWidth="3.375" defaultRowHeight="15.95" customHeight="1"/>
  <cols>
    <col min="1" max="1" width="4.125" style="9" customWidth="1"/>
    <col min="2" max="2" width="2.125" style="9" customWidth="1"/>
    <col min="3" max="30" width="3.125" style="9" customWidth="1"/>
    <col min="31" max="31" width="1.25" style="9" customWidth="1"/>
    <col min="32" max="32" width="1.5" style="284" customWidth="1"/>
    <col min="33" max="33" width="10.75" style="284" customWidth="1"/>
    <col min="34" max="37" width="4.5" style="146" customWidth="1"/>
    <col min="38" max="38" width="4.75" style="146" customWidth="1"/>
    <col min="39" max="50" width="4.5" style="146" customWidth="1"/>
    <col min="51" max="51" width="10.125" style="146" customWidth="1"/>
    <col min="52" max="54" width="4" style="70" customWidth="1"/>
    <col min="55" max="61" width="2.875" style="70" customWidth="1"/>
    <col min="62" max="130" width="3.375" style="70"/>
    <col min="131" max="16384" width="3.375" style="9"/>
  </cols>
  <sheetData>
    <row r="1" spans="1:93" ht="15.95" customHeight="1" thickBot="1">
      <c r="A1" s="639" t="s">
        <v>13</v>
      </c>
      <c r="B1" s="639"/>
      <c r="C1" s="639"/>
      <c r="D1" s="639"/>
      <c r="E1" s="639"/>
      <c r="F1" s="639"/>
      <c r="G1" s="639"/>
      <c r="H1" s="639"/>
      <c r="I1" s="639"/>
      <c r="J1" s="639"/>
      <c r="K1" s="639"/>
      <c r="L1" s="639"/>
      <c r="M1" s="639"/>
      <c r="N1" s="639"/>
      <c r="O1" s="639"/>
      <c r="P1" s="639"/>
      <c r="Q1" s="639"/>
      <c r="R1" s="639"/>
      <c r="S1" s="639"/>
      <c r="T1" s="639"/>
      <c r="U1" s="639"/>
      <c r="V1" s="639"/>
      <c r="W1" s="639"/>
      <c r="X1" s="639"/>
      <c r="Y1" s="639"/>
      <c r="Z1" s="639"/>
      <c r="AA1" s="639"/>
      <c r="AB1" s="639"/>
      <c r="AC1" s="639"/>
      <c r="AD1" s="639"/>
      <c r="AE1" s="639"/>
      <c r="AF1" s="285"/>
      <c r="AG1" s="22"/>
      <c r="AH1" s="22"/>
      <c r="AI1" s="22"/>
      <c r="AJ1" s="22"/>
      <c r="AK1" s="22"/>
      <c r="AL1" s="22"/>
      <c r="AM1" s="22"/>
      <c r="AN1" s="22"/>
      <c r="AO1" s="22"/>
      <c r="AP1" s="22"/>
      <c r="AQ1" s="22"/>
      <c r="AR1" s="22"/>
      <c r="AS1" s="22"/>
      <c r="AT1" s="22"/>
      <c r="AU1" s="22"/>
      <c r="AV1" s="22"/>
      <c r="AW1" s="22"/>
      <c r="AX1" s="22"/>
      <c r="AY1" s="22"/>
    </row>
    <row r="2" spans="1:93" ht="15.95" customHeight="1" thickBot="1">
      <c r="AB2" s="10" t="s">
        <v>439</v>
      </c>
      <c r="AC2" s="11" t="s">
        <v>64</v>
      </c>
      <c r="AD2" s="12" t="s">
        <v>440</v>
      </c>
      <c r="AF2" s="285"/>
      <c r="AG2" s="22"/>
      <c r="AH2" s="22"/>
      <c r="AI2" s="22"/>
      <c r="AJ2" s="22"/>
      <c r="AK2" s="22"/>
      <c r="AL2" s="22"/>
      <c r="AM2" s="22"/>
      <c r="AN2" s="22"/>
      <c r="AO2" s="22"/>
      <c r="AP2" s="22"/>
      <c r="AQ2" s="22"/>
      <c r="AR2" s="22"/>
      <c r="AS2" s="22"/>
      <c r="AT2" s="22"/>
      <c r="AU2" s="22"/>
      <c r="AV2" s="22"/>
      <c r="AW2" s="22"/>
      <c r="AX2" s="22"/>
      <c r="AY2" s="22"/>
    </row>
    <row r="3" spans="1:93" ht="18" customHeight="1">
      <c r="AB3" s="18"/>
      <c r="AC3" s="18"/>
      <c r="AD3" s="18"/>
      <c r="AF3" s="285"/>
      <c r="AG3" s="22"/>
      <c r="AH3" s="22"/>
      <c r="AI3" s="22"/>
      <c r="AJ3" s="22"/>
      <c r="AK3" s="22"/>
      <c r="AL3" s="22"/>
      <c r="AM3" s="22"/>
      <c r="AN3" s="22"/>
      <c r="AO3" s="22"/>
      <c r="AP3" s="22"/>
      <c r="AQ3" s="22"/>
      <c r="AR3" s="22"/>
      <c r="AS3" s="22"/>
      <c r="AT3" s="22"/>
      <c r="AU3" s="22"/>
      <c r="AV3" s="22"/>
      <c r="AW3" s="22"/>
      <c r="AX3" s="22"/>
      <c r="AY3" s="22"/>
    </row>
    <row r="4" spans="1:93" ht="18" customHeight="1">
      <c r="D4" s="654" t="s">
        <v>5</v>
      </c>
      <c r="E4" s="654"/>
      <c r="F4" s="654"/>
      <c r="G4" s="654"/>
      <c r="K4" s="639" t="s">
        <v>6</v>
      </c>
      <c r="L4" s="639"/>
      <c r="M4" s="639"/>
      <c r="N4" s="639"/>
      <c r="O4" s="639"/>
      <c r="P4" s="639"/>
      <c r="Q4" s="639"/>
      <c r="R4" s="639"/>
      <c r="AF4" s="285"/>
      <c r="AG4" s="22"/>
      <c r="AH4" s="22"/>
      <c r="AI4" s="22"/>
      <c r="AJ4" s="22"/>
      <c r="AK4" s="22"/>
      <c r="AL4" s="22"/>
      <c r="AM4" s="22"/>
      <c r="AN4" s="22"/>
      <c r="AO4" s="22"/>
      <c r="AP4" s="22"/>
      <c r="AQ4" s="22"/>
      <c r="AR4" s="22"/>
      <c r="AS4" s="22"/>
      <c r="AT4" s="22"/>
      <c r="AU4" s="22"/>
      <c r="AV4" s="22"/>
      <c r="AW4" s="22"/>
      <c r="AX4" s="22"/>
      <c r="AY4" s="22"/>
    </row>
    <row r="5" spans="1:93" ht="18" customHeight="1">
      <c r="C5" s="52" t="s">
        <v>18</v>
      </c>
      <c r="D5" s="53"/>
      <c r="E5" s="53"/>
      <c r="F5" s="53"/>
      <c r="G5" s="53"/>
      <c r="H5" s="54"/>
      <c r="J5" s="240" t="str">
        <f>一面!R24</f>
        <v>2</v>
      </c>
      <c r="K5" s="267" t="str">
        <f>一面!S24</f>
        <v>8</v>
      </c>
      <c r="L5" s="671" t="str">
        <f>一面!T24</f>
        <v>(　　）</v>
      </c>
      <c r="M5" s="671"/>
      <c r="N5" s="242" t="str">
        <f>一面!V24</f>
        <v/>
      </c>
      <c r="O5" s="243" t="str">
        <f>一面!W24</f>
        <v/>
      </c>
      <c r="P5" s="243" t="str">
        <f>一面!X24</f>
        <v/>
      </c>
      <c r="Q5" s="243" t="str">
        <f>一面!Y24</f>
        <v/>
      </c>
      <c r="R5" s="243" t="str">
        <f>一面!Z24</f>
        <v/>
      </c>
      <c r="S5" s="244" t="str">
        <f>一面!AA24</f>
        <v/>
      </c>
      <c r="AF5" s="146"/>
      <c r="AG5" s="22"/>
      <c r="AH5" s="22"/>
      <c r="AI5" s="22"/>
      <c r="AJ5" s="22"/>
      <c r="AK5" s="22"/>
      <c r="AL5" s="22"/>
      <c r="AM5" s="22"/>
      <c r="AN5" s="22"/>
      <c r="AO5" s="22"/>
      <c r="AP5" s="22"/>
      <c r="AQ5" s="22"/>
      <c r="AR5" s="22"/>
      <c r="AS5" s="22"/>
      <c r="AT5" s="22"/>
      <c r="AU5" s="22"/>
      <c r="AV5" s="22"/>
      <c r="AW5" s="22"/>
      <c r="AX5" s="22"/>
      <c r="AY5" s="22"/>
    </row>
    <row r="6" spans="1:93" ht="18" customHeight="1">
      <c r="L6" s="13"/>
      <c r="M6" s="13"/>
    </row>
    <row r="7" spans="1:93" ht="18" customHeight="1"/>
    <row r="8" spans="1:93" ht="18" customHeight="1" thickBot="1">
      <c r="A8" s="13" t="s">
        <v>0</v>
      </c>
      <c r="C8" s="9" t="s">
        <v>432</v>
      </c>
      <c r="D8" s="9" t="s">
        <v>447</v>
      </c>
      <c r="AF8" s="358" t="s">
        <v>4911</v>
      </c>
      <c r="AH8" s="284"/>
      <c r="AI8" s="284"/>
      <c r="AJ8" s="284"/>
      <c r="AK8" s="69" t="str">
        <f>LEFT(AH9)</f>
        <v/>
      </c>
      <c r="AL8" s="69" t="str">
        <f>MID(AH9,2,1)</f>
        <v/>
      </c>
      <c r="AM8" s="284"/>
      <c r="AN8" s="69" t="str">
        <f>LEFT(AN9)</f>
        <v/>
      </c>
      <c r="AO8" s="69" t="str">
        <f>MID(AN9,2,1)</f>
        <v/>
      </c>
      <c r="AP8" s="284"/>
      <c r="AQ8" s="284"/>
      <c r="AR8" s="357" t="s">
        <v>410</v>
      </c>
      <c r="AS8" s="284"/>
      <c r="AT8" s="284"/>
      <c r="AU8" s="284"/>
      <c r="AV8" s="284"/>
      <c r="AW8" s="284"/>
      <c r="AX8" s="284"/>
    </row>
    <row r="9" spans="1:93" ht="18" customHeight="1" thickBot="1">
      <c r="A9" s="248" t="s">
        <v>449</v>
      </c>
      <c r="C9" s="722" t="s">
        <v>7</v>
      </c>
      <c r="D9" s="723"/>
      <c r="E9" s="723"/>
      <c r="F9" s="723"/>
      <c r="G9" s="723"/>
      <c r="H9" s="260" t="str">
        <f>AK8</f>
        <v/>
      </c>
      <c r="I9" s="261" t="str">
        <f>AL8</f>
        <v/>
      </c>
      <c r="J9" s="18"/>
      <c r="K9" s="18"/>
      <c r="L9" s="18"/>
      <c r="M9" s="18"/>
      <c r="N9" s="646" t="s">
        <v>10</v>
      </c>
      <c r="O9" s="647"/>
      <c r="P9" s="648"/>
      <c r="Q9" s="260" t="str">
        <f>AN8</f>
        <v/>
      </c>
      <c r="R9" s="261" t="str">
        <f>AO8</f>
        <v/>
      </c>
      <c r="S9" s="18" t="s">
        <v>412</v>
      </c>
      <c r="T9" s="242" t="str">
        <f>IF(LEFT(AR9,1)="","",LEFT(AR9,1))</f>
        <v/>
      </c>
      <c r="U9" s="243" t="str">
        <f>IF(MID(AR9,2,1)="","",MID(AR9,2,1))</f>
        <v/>
      </c>
      <c r="V9" s="243" t="str">
        <f>IF(MID(AR9,3,1)="","",MID(AR9,3,1))</f>
        <v/>
      </c>
      <c r="W9" s="243" t="str">
        <f>IF(MID(AR9,4,1)="","",MID(AR9,4,1))</f>
        <v/>
      </c>
      <c r="X9" s="243" t="str">
        <f>IF(MID(AR9,5,1)="","",MID(AR9,5,1))</f>
        <v/>
      </c>
      <c r="Y9" s="244" t="str">
        <f>IF(RIGHT(AR9)="","",RIGHT(AR9))</f>
        <v/>
      </c>
      <c r="Z9" s="18" t="s">
        <v>412</v>
      </c>
      <c r="AA9" s="245" t="str">
        <f>IF(AX9="","",AX9)</f>
        <v/>
      </c>
      <c r="AG9" s="420" t="s">
        <v>450</v>
      </c>
      <c r="AH9" s="607"/>
      <c r="AI9" s="608"/>
      <c r="AJ9" s="622"/>
      <c r="AK9" s="284"/>
      <c r="AL9" s="285" t="s">
        <v>451</v>
      </c>
      <c r="AM9" s="284"/>
      <c r="AN9" s="607"/>
      <c r="AO9" s="608"/>
      <c r="AP9" s="622"/>
      <c r="AQ9" s="286" t="s">
        <v>412</v>
      </c>
      <c r="AR9" s="636"/>
      <c r="AS9" s="637"/>
      <c r="AT9" s="637"/>
      <c r="AU9" s="637"/>
      <c r="AV9" s="638"/>
      <c r="AW9" s="286" t="s">
        <v>412</v>
      </c>
      <c r="AX9" s="287"/>
    </row>
    <row r="10" spans="1:93" ht="18" customHeight="1" thickBot="1">
      <c r="C10" s="257"/>
      <c r="D10" s="623" t="s">
        <v>414</v>
      </c>
      <c r="E10" s="623"/>
      <c r="F10" s="623"/>
      <c r="G10" s="266"/>
      <c r="H10" s="268" t="str">
        <f>BB10</f>
        <v/>
      </c>
      <c r="I10" s="269" t="str">
        <f t="shared" ref="I10:AA10" si="0">BC10</f>
        <v/>
      </c>
      <c r="J10" s="269" t="str">
        <f t="shared" si="0"/>
        <v/>
      </c>
      <c r="K10" s="269" t="str">
        <f t="shared" si="0"/>
        <v/>
      </c>
      <c r="L10" s="269" t="str">
        <f t="shared" si="0"/>
        <v/>
      </c>
      <c r="M10" s="269" t="str">
        <f t="shared" si="0"/>
        <v/>
      </c>
      <c r="N10" s="269" t="str">
        <f t="shared" si="0"/>
        <v/>
      </c>
      <c r="O10" s="269" t="str">
        <f t="shared" si="0"/>
        <v/>
      </c>
      <c r="P10" s="269" t="str">
        <f t="shared" si="0"/>
        <v/>
      </c>
      <c r="Q10" s="269" t="str">
        <f t="shared" si="0"/>
        <v/>
      </c>
      <c r="R10" s="269" t="str">
        <f t="shared" si="0"/>
        <v/>
      </c>
      <c r="S10" s="269" t="str">
        <f t="shared" si="0"/>
        <v/>
      </c>
      <c r="T10" s="269" t="str">
        <f t="shared" si="0"/>
        <v/>
      </c>
      <c r="U10" s="269" t="str">
        <f t="shared" si="0"/>
        <v/>
      </c>
      <c r="V10" s="269" t="str">
        <f t="shared" si="0"/>
        <v/>
      </c>
      <c r="W10" s="269" t="str">
        <f t="shared" si="0"/>
        <v/>
      </c>
      <c r="X10" s="269" t="str">
        <f t="shared" si="0"/>
        <v/>
      </c>
      <c r="Y10" s="269" t="str">
        <f t="shared" si="0"/>
        <v/>
      </c>
      <c r="Z10" s="269" t="str">
        <f t="shared" si="0"/>
        <v/>
      </c>
      <c r="AA10" s="270" t="str">
        <f t="shared" si="0"/>
        <v/>
      </c>
      <c r="AG10" s="420" t="s">
        <v>414</v>
      </c>
      <c r="AH10" s="607"/>
      <c r="AI10" s="608"/>
      <c r="AJ10" s="608"/>
      <c r="AK10" s="608"/>
      <c r="AL10" s="608"/>
      <c r="AM10" s="608"/>
      <c r="AN10" s="608"/>
      <c r="AO10" s="608"/>
      <c r="AP10" s="608"/>
      <c r="AQ10" s="608"/>
      <c r="AR10" s="608"/>
      <c r="AS10" s="608"/>
      <c r="AT10" s="608"/>
      <c r="AU10" s="608"/>
      <c r="AV10" s="608"/>
      <c r="AW10" s="608"/>
      <c r="AX10" s="622"/>
      <c r="AY10" s="311" t="s">
        <v>177</v>
      </c>
      <c r="AZ10" s="86" t="str">
        <f>ASC(AH10)</f>
        <v/>
      </c>
      <c r="BA10" s="86" t="str">
        <f>SUBSTITUTE(SUBSTITUTE(SUBSTITUTE(SUBSTITUTE(SUBSTITUTE(SUBSTITUTE(SUBSTITUTE(SUBSTITUTE(SUBSTITUTE(SUBSTITUTE(SUBSTITUTE(SUBSTITUTE(SUBSTITUTE(SUBSTITUTE(SUBSTITUTE(SUBSTITUTE(SUBSTITUTE(SUBSTITUTE(SUBSTITUTE(SUBSTITUTE(SUBSTITUTE(SUBSTITUTE(SUBSTITUTE(SUBSTITUTE(SUBSTITUTE(AZ10,"が","か゛"),"ぎ","き゛"),"ぐ","く゛"),"げ","け゛"),"ご","こ゛"),"ざ","さ゛"),"じ","し゛"),"ず","す゛"),"ぜ","せ゛"),"ぞ","そ゛"),"だ","た゛"),"ぢ","ち゛"),"づ","つ゛"),"で","て゛"),"ど","と゛"),"ば","は゛"),"び","ひ゛"),"ぶ","ふ゛"),"べ","へ゛"),"ぼ","ほ゛"),"ぱ","は゜"),"ぴ","ひ゜"),"ぷ","ふ゜"),"ぺ","へ゜"),"ぽ","ほ゜")</f>
        <v/>
      </c>
      <c r="BB10" s="86" t="str">
        <f>DBCS(MID($BA10,COLUMNS($BB10:BB10),1))</f>
        <v/>
      </c>
      <c r="BC10" s="86" t="str">
        <f>DBCS(MID($BA10,COLUMNS($BB10:BC10),1))</f>
        <v/>
      </c>
      <c r="BD10" s="86" t="str">
        <f>DBCS(MID($BA10,COLUMNS($BB10:BD10),1))</f>
        <v/>
      </c>
      <c r="BE10" s="86" t="str">
        <f>DBCS(MID($BA10,COLUMNS($BB10:BE10),1))</f>
        <v/>
      </c>
      <c r="BF10" s="86" t="str">
        <f>DBCS(MID($BA10,COLUMNS($BB10:BF10),1))</f>
        <v/>
      </c>
      <c r="BG10" s="86" t="str">
        <f>DBCS(MID($BA10,COLUMNS($BB10:BG10),1))</f>
        <v/>
      </c>
      <c r="BH10" s="86" t="str">
        <f>DBCS(MID($BA10,COLUMNS($BB10:BH10),1))</f>
        <v/>
      </c>
      <c r="BI10" s="86" t="str">
        <f>DBCS(MID($BA10,COLUMNS($BB10:BI10),1))</f>
        <v/>
      </c>
      <c r="BJ10" s="86" t="str">
        <f>DBCS(MID($BA10,COLUMNS($BB10:BJ10),1))</f>
        <v/>
      </c>
      <c r="BK10" s="86" t="str">
        <f>DBCS(MID($BA10,COLUMNS($BB10:BK10),1))</f>
        <v/>
      </c>
      <c r="BL10" s="86" t="str">
        <f>DBCS(MID($BA10,COLUMNS($BB10:BL10),1))</f>
        <v/>
      </c>
      <c r="BM10" s="86" t="str">
        <f>DBCS(MID($BA10,COLUMNS($BB10:BM10),1))</f>
        <v/>
      </c>
      <c r="BN10" s="86" t="str">
        <f>DBCS(MID($BA10,COLUMNS($BB10:BN10),1))</f>
        <v/>
      </c>
      <c r="BO10" s="86" t="str">
        <f>DBCS(MID($BA10,COLUMNS($BB10:BO10),1))</f>
        <v/>
      </c>
      <c r="BP10" s="86" t="str">
        <f>DBCS(MID($BA10,COLUMNS($BB10:BP10),1))</f>
        <v/>
      </c>
      <c r="BQ10" s="86" t="str">
        <f>DBCS(MID($BA10,COLUMNS($BB10:BQ10),1))</f>
        <v/>
      </c>
      <c r="BR10" s="86" t="str">
        <f>DBCS(MID($BA10,COLUMNS($BB10:BR10),1))</f>
        <v/>
      </c>
      <c r="BS10" s="86" t="str">
        <f>DBCS(MID($BA10,COLUMNS($BB10:BS10),1))</f>
        <v/>
      </c>
      <c r="BT10" s="86" t="str">
        <f>DBCS(MID($BA10,COLUMNS($BB10:BT10),1))</f>
        <v/>
      </c>
      <c r="BU10" s="86" t="str">
        <f>DBCS(MID($BA10,COLUMNS($BB10:BU10),1))</f>
        <v/>
      </c>
      <c r="BV10" s="86" t="str">
        <f>DBCS(MID($BA10,COLUMNS($BB10:BV10),1))</f>
        <v/>
      </c>
      <c r="BW10" s="86" t="str">
        <f>DBCS(MID($BA10,COLUMNS($BB10:BW10),1))</f>
        <v/>
      </c>
      <c r="BX10" s="86" t="str">
        <f>DBCS(MID($BA10,COLUMNS($BB10:BX10),1))</f>
        <v/>
      </c>
      <c r="BY10" s="86" t="str">
        <f>DBCS(MID($BA10,COLUMNS($BB10:BY10),1))</f>
        <v/>
      </c>
      <c r="BZ10" s="86" t="str">
        <f>DBCS(MID($BA10,COLUMNS($BB10:BZ10),1))</f>
        <v/>
      </c>
      <c r="CA10" s="86" t="str">
        <f>DBCS(MID($BA10,COLUMNS($BB10:CA10),1))</f>
        <v/>
      </c>
      <c r="CB10" s="86" t="str">
        <f>DBCS(MID($BA10,COLUMNS($BB10:CB10),1))</f>
        <v/>
      </c>
      <c r="CC10" s="86" t="str">
        <f>DBCS(MID($BA10,COLUMNS($BB10:CC10),1))</f>
        <v/>
      </c>
      <c r="CD10" s="86" t="str">
        <f>DBCS(MID($BA10,COLUMNS($BB10:CD10),1))</f>
        <v/>
      </c>
      <c r="CE10" s="86" t="str">
        <f>DBCS(MID($BA10,COLUMNS($BB10:CE10),1))</f>
        <v/>
      </c>
      <c r="CF10" s="86" t="str">
        <f>DBCS(MID($BA10,COLUMNS($BB10:CF10),1))</f>
        <v/>
      </c>
      <c r="CG10" s="86" t="str">
        <f>DBCS(MID($BA10,COLUMNS($BB10:CG10),1))</f>
        <v/>
      </c>
      <c r="CH10" s="86" t="str">
        <f>DBCS(MID($BA10,COLUMNS($BB10:CH10),1))</f>
        <v/>
      </c>
      <c r="CI10" s="86" t="str">
        <f>DBCS(MID($BA10,COLUMNS($BB10:CI10),1))</f>
        <v/>
      </c>
      <c r="CJ10" s="86" t="str">
        <f>DBCS(MID($BA10,COLUMNS($BB10:CJ10),1))</f>
        <v/>
      </c>
      <c r="CK10" s="86" t="str">
        <f>DBCS(MID($BA10,COLUMNS($BB10:CK10),1))</f>
        <v/>
      </c>
      <c r="CL10" s="86" t="str">
        <f>DBCS(MID($BA10,COLUMNS($BB10:CL10),1))</f>
        <v/>
      </c>
      <c r="CM10" s="86" t="str">
        <f>DBCS(MID($BA10,COLUMNS($BB10:CM10),1))</f>
        <v/>
      </c>
      <c r="CN10" s="86" t="str">
        <f>DBCS(MID($BA10,COLUMNS($BB10:CN10),1))</f>
        <v/>
      </c>
      <c r="CO10" s="86" t="str">
        <f>DBCS(MID($BA10,COLUMNS($BB10:CO10),1))</f>
        <v/>
      </c>
    </row>
    <row r="11" spans="1:93" ht="18" customHeight="1" thickBot="1">
      <c r="C11" s="257"/>
      <c r="D11" s="623" t="s">
        <v>3</v>
      </c>
      <c r="E11" s="623"/>
      <c r="F11" s="623"/>
      <c r="G11" s="266"/>
      <c r="H11" s="242" t="str">
        <f>LEFT(AH11)</f>
        <v/>
      </c>
      <c r="I11" s="243" t="str">
        <f>MID($AH11,2,1)</f>
        <v/>
      </c>
      <c r="J11" s="243" t="str">
        <f>MID($AH11,3,1)</f>
        <v/>
      </c>
      <c r="K11" s="243" t="str">
        <f>MID($AH11,4,1)</f>
        <v/>
      </c>
      <c r="L11" s="243" t="str">
        <f>MID($AH11,5,1)</f>
        <v/>
      </c>
      <c r="M11" s="243" t="str">
        <f>MID($AH11,6,1)</f>
        <v/>
      </c>
      <c r="N11" s="243" t="str">
        <f>MID($AH11,7,1)</f>
        <v/>
      </c>
      <c r="O11" s="243" t="str">
        <f>MID($AH11,8,1)</f>
        <v/>
      </c>
      <c r="P11" s="243" t="str">
        <f>MID($AH11,9,1)</f>
        <v/>
      </c>
      <c r="Q11" s="243" t="str">
        <f>MID($AH11,10,1)</f>
        <v/>
      </c>
      <c r="R11" s="243" t="str">
        <f>MID($AH11,11,1)</f>
        <v/>
      </c>
      <c r="S11" s="243" t="str">
        <f>MID($AH11,12,1)</f>
        <v/>
      </c>
      <c r="T11" s="243" t="str">
        <f>MID($AH11,13,1)</f>
        <v/>
      </c>
      <c r="U11" s="243" t="str">
        <f>MID($AH11,14,1)</f>
        <v/>
      </c>
      <c r="V11" s="243" t="str">
        <f>MID($AH11,15,1)</f>
        <v/>
      </c>
      <c r="W11" s="243" t="str">
        <f>MID($AH11,16,1)</f>
        <v/>
      </c>
      <c r="X11" s="243" t="str">
        <f>MID($AH11,17,1)</f>
        <v/>
      </c>
      <c r="Y11" s="243" t="str">
        <f>MID($AH11,18,1)</f>
        <v/>
      </c>
      <c r="Z11" s="243" t="str">
        <f>MID($AH11,19,1)</f>
        <v/>
      </c>
      <c r="AA11" s="244" t="str">
        <f>MID($AH11,20,1)</f>
        <v/>
      </c>
      <c r="AC11" s="639" t="s">
        <v>9</v>
      </c>
      <c r="AD11" s="639"/>
      <c r="AE11" s="639"/>
      <c r="AG11" s="420" t="s">
        <v>4917</v>
      </c>
      <c r="AH11" s="607"/>
      <c r="AI11" s="608"/>
      <c r="AJ11" s="608"/>
      <c r="AK11" s="608"/>
      <c r="AL11" s="608"/>
      <c r="AM11" s="608"/>
      <c r="AN11" s="608"/>
      <c r="AO11" s="608"/>
      <c r="AP11" s="608"/>
      <c r="AQ11" s="608"/>
      <c r="AR11" s="608"/>
      <c r="AS11" s="608"/>
      <c r="AT11" s="608"/>
      <c r="AU11" s="608"/>
      <c r="AV11" s="608"/>
      <c r="AW11" s="608"/>
      <c r="AX11" s="622"/>
      <c r="AY11" s="311" t="s">
        <v>177</v>
      </c>
    </row>
    <row r="12" spans="1:93" ht="18" customHeight="1" thickBot="1">
      <c r="C12" s="257"/>
      <c r="D12" s="623" t="s">
        <v>8</v>
      </c>
      <c r="E12" s="623"/>
      <c r="F12" s="623"/>
      <c r="G12" s="266"/>
      <c r="H12" s="255" t="str">
        <f>AG13</f>
        <v/>
      </c>
      <c r="I12" s="18" t="s">
        <v>415</v>
      </c>
      <c r="J12" s="242" t="str">
        <f>LEFT(AK12,1)</f>
        <v/>
      </c>
      <c r="K12" s="244" t="str">
        <f>RIGHT(AK12,1)</f>
        <v/>
      </c>
      <c r="L12" s="18" t="s">
        <v>416</v>
      </c>
      <c r="M12" s="242" t="str">
        <f>LEFT(AM12,1)</f>
        <v/>
      </c>
      <c r="N12" s="244" t="str">
        <f>RIGHT(AM12,1)</f>
        <v/>
      </c>
      <c r="O12" s="18" t="s">
        <v>11</v>
      </c>
      <c r="P12" s="242" t="str">
        <f>LEFT(AO12,1)</f>
        <v/>
      </c>
      <c r="Q12" s="244" t="str">
        <f>RIGHT(AO12,1)</f>
        <v/>
      </c>
      <c r="R12" s="18" t="s">
        <v>12</v>
      </c>
      <c r="S12" s="18"/>
      <c r="T12" s="18"/>
      <c r="U12" s="18"/>
      <c r="V12" s="18"/>
      <c r="W12" s="18"/>
      <c r="X12" s="18"/>
      <c r="Y12" s="18"/>
      <c r="Z12" s="18"/>
      <c r="AA12" s="18"/>
      <c r="AD12" s="17" t="s">
        <v>452</v>
      </c>
      <c r="AG12" s="420" t="s">
        <v>8</v>
      </c>
      <c r="AH12" s="624"/>
      <c r="AI12" s="625"/>
      <c r="AJ12" s="286" t="s">
        <v>412</v>
      </c>
      <c r="AK12" s="283"/>
      <c r="AL12" s="284" t="s">
        <v>34</v>
      </c>
      <c r="AM12" s="283"/>
      <c r="AN12" s="284" t="s">
        <v>11</v>
      </c>
      <c r="AO12" s="283"/>
      <c r="AP12" s="284" t="s">
        <v>12</v>
      </c>
      <c r="AQ12" s="284"/>
      <c r="AR12" s="284"/>
      <c r="AS12" s="284"/>
      <c r="AT12" s="284"/>
      <c r="AU12" s="284"/>
      <c r="AV12" s="284"/>
      <c r="AW12" s="284"/>
      <c r="AX12" s="284"/>
    </row>
    <row r="13" spans="1:93" ht="18" customHeight="1">
      <c r="AG13" s="69" t="str">
        <f>LEFT(AH12)</f>
        <v/>
      </c>
      <c r="AH13" s="290" t="s">
        <v>174</v>
      </c>
      <c r="AL13" s="357" t="s">
        <v>278</v>
      </c>
    </row>
    <row r="14" spans="1:93" ht="9.9499999999999993" customHeight="1"/>
    <row r="15" spans="1:93" ht="18" customHeight="1" thickBot="1">
      <c r="AH15" s="284"/>
      <c r="AI15" s="284"/>
      <c r="AJ15" s="284"/>
      <c r="AK15" s="69" t="str">
        <f>LEFT(AH16)</f>
        <v/>
      </c>
      <c r="AL15" s="69" t="str">
        <f>MID(AH16,2,1)</f>
        <v/>
      </c>
      <c r="AM15" s="284"/>
      <c r="AN15" s="69" t="str">
        <f>LEFT(AN16)</f>
        <v/>
      </c>
      <c r="AO15" s="69" t="str">
        <f>MID(AN16,2,1)</f>
        <v/>
      </c>
      <c r="AP15" s="284"/>
      <c r="AQ15" s="284"/>
      <c r="AR15" s="357" t="s">
        <v>410</v>
      </c>
      <c r="AS15" s="284"/>
      <c r="AT15" s="284"/>
      <c r="AU15" s="284"/>
      <c r="AV15" s="284"/>
      <c r="AW15" s="284"/>
      <c r="AX15" s="284"/>
    </row>
    <row r="16" spans="1:93" ht="18" customHeight="1" thickBot="1">
      <c r="A16" s="248" t="s">
        <v>448</v>
      </c>
      <c r="C16" s="722" t="s">
        <v>7</v>
      </c>
      <c r="D16" s="723"/>
      <c r="E16" s="723"/>
      <c r="F16" s="723"/>
      <c r="G16" s="723"/>
      <c r="H16" s="260" t="str">
        <f>AK15</f>
        <v/>
      </c>
      <c r="I16" s="261" t="str">
        <f>AL15</f>
        <v/>
      </c>
      <c r="J16" s="18"/>
      <c r="K16" s="18"/>
      <c r="L16" s="18"/>
      <c r="M16" s="18"/>
      <c r="N16" s="646" t="s">
        <v>10</v>
      </c>
      <c r="O16" s="647"/>
      <c r="P16" s="648"/>
      <c r="Q16" s="260" t="str">
        <f>AN15</f>
        <v/>
      </c>
      <c r="R16" s="261" t="str">
        <f>AO15</f>
        <v/>
      </c>
      <c r="S16" s="18" t="s">
        <v>24</v>
      </c>
      <c r="T16" s="242" t="str">
        <f>IF(LEFT(AR16,1)="","",LEFT(AR16,1))</f>
        <v/>
      </c>
      <c r="U16" s="243" t="str">
        <f>IF(MID(AR16,2,1)="","",MID(AR16,2,1))</f>
        <v/>
      </c>
      <c r="V16" s="243" t="str">
        <f>IF(MID(AR16,3,1)="","",MID(AR16,3,1))</f>
        <v/>
      </c>
      <c r="W16" s="243" t="str">
        <f>IF(MID(AR16,4,1)="","",MID(AR16,4,1))</f>
        <v/>
      </c>
      <c r="X16" s="243" t="str">
        <f>IF(MID(AR16,5,1)="","",MID(AR16,5,1))</f>
        <v/>
      </c>
      <c r="Y16" s="244" t="str">
        <f>IF(RIGHT(AR16)="","",RIGHT(AR16))</f>
        <v/>
      </c>
      <c r="Z16" s="18" t="s">
        <v>24</v>
      </c>
      <c r="AA16" s="245" t="str">
        <f>IF(AX16="","",AX16)</f>
        <v/>
      </c>
      <c r="AG16" s="420" t="s">
        <v>275</v>
      </c>
      <c r="AH16" s="607"/>
      <c r="AI16" s="608"/>
      <c r="AJ16" s="622"/>
      <c r="AK16" s="284"/>
      <c r="AL16" s="285" t="s">
        <v>451</v>
      </c>
      <c r="AM16" s="284"/>
      <c r="AN16" s="607"/>
      <c r="AO16" s="608"/>
      <c r="AP16" s="622"/>
      <c r="AQ16" s="286" t="s">
        <v>412</v>
      </c>
      <c r="AR16" s="636"/>
      <c r="AS16" s="637"/>
      <c r="AT16" s="637"/>
      <c r="AU16" s="637"/>
      <c r="AV16" s="638"/>
      <c r="AW16" s="286" t="s">
        <v>418</v>
      </c>
      <c r="AX16" s="287"/>
    </row>
    <row r="17" spans="1:93" ht="18" customHeight="1" thickBot="1">
      <c r="C17" s="257"/>
      <c r="D17" s="623" t="s">
        <v>26</v>
      </c>
      <c r="E17" s="623"/>
      <c r="F17" s="623"/>
      <c r="G17" s="266"/>
      <c r="H17" s="268" t="str">
        <f>BB17</f>
        <v/>
      </c>
      <c r="I17" s="269" t="str">
        <f t="shared" ref="I17" si="1">BC17</f>
        <v/>
      </c>
      <c r="J17" s="269" t="str">
        <f t="shared" ref="J17" si="2">BD17</f>
        <v/>
      </c>
      <c r="K17" s="269" t="str">
        <f t="shared" ref="K17" si="3">BE17</f>
        <v/>
      </c>
      <c r="L17" s="269" t="str">
        <f t="shared" ref="L17" si="4">BF17</f>
        <v/>
      </c>
      <c r="M17" s="269" t="str">
        <f t="shared" ref="M17" si="5">BG17</f>
        <v/>
      </c>
      <c r="N17" s="269" t="str">
        <f t="shared" ref="N17" si="6">BH17</f>
        <v/>
      </c>
      <c r="O17" s="269" t="str">
        <f t="shared" ref="O17" si="7">BI17</f>
        <v/>
      </c>
      <c r="P17" s="269" t="str">
        <f t="shared" ref="P17" si="8">BJ17</f>
        <v/>
      </c>
      <c r="Q17" s="269" t="str">
        <f t="shared" ref="Q17" si="9">BK17</f>
        <v/>
      </c>
      <c r="R17" s="269" t="str">
        <f t="shared" ref="R17" si="10">BL17</f>
        <v/>
      </c>
      <c r="S17" s="269" t="str">
        <f t="shared" ref="S17" si="11">BM17</f>
        <v/>
      </c>
      <c r="T17" s="269" t="str">
        <f t="shared" ref="T17" si="12">BN17</f>
        <v/>
      </c>
      <c r="U17" s="269" t="str">
        <f t="shared" ref="U17" si="13">BO17</f>
        <v/>
      </c>
      <c r="V17" s="269" t="str">
        <f t="shared" ref="V17" si="14">BP17</f>
        <v/>
      </c>
      <c r="W17" s="269" t="str">
        <f t="shared" ref="W17" si="15">BQ17</f>
        <v/>
      </c>
      <c r="X17" s="269" t="str">
        <f t="shared" ref="X17" si="16">BR17</f>
        <v/>
      </c>
      <c r="Y17" s="269" t="str">
        <f t="shared" ref="Y17" si="17">BS17</f>
        <v/>
      </c>
      <c r="Z17" s="269" t="str">
        <f t="shared" ref="Z17" si="18">BT17</f>
        <v/>
      </c>
      <c r="AA17" s="270" t="str">
        <f t="shared" ref="AA17" si="19">BU17</f>
        <v/>
      </c>
      <c r="AG17" s="420" t="s">
        <v>26</v>
      </c>
      <c r="AH17" s="607"/>
      <c r="AI17" s="608"/>
      <c r="AJ17" s="608"/>
      <c r="AK17" s="608"/>
      <c r="AL17" s="608"/>
      <c r="AM17" s="608"/>
      <c r="AN17" s="608"/>
      <c r="AO17" s="608"/>
      <c r="AP17" s="608"/>
      <c r="AQ17" s="608"/>
      <c r="AR17" s="608"/>
      <c r="AS17" s="608"/>
      <c r="AT17" s="608"/>
      <c r="AU17" s="608"/>
      <c r="AV17" s="608"/>
      <c r="AW17" s="608"/>
      <c r="AX17" s="622"/>
      <c r="AY17" s="311" t="s">
        <v>177</v>
      </c>
      <c r="AZ17" s="86" t="str">
        <f>ASC(AH17)</f>
        <v/>
      </c>
      <c r="BA17" s="86" t="str">
        <f>SUBSTITUTE(SUBSTITUTE(SUBSTITUTE(SUBSTITUTE(SUBSTITUTE(SUBSTITUTE(SUBSTITUTE(SUBSTITUTE(SUBSTITUTE(SUBSTITUTE(SUBSTITUTE(SUBSTITUTE(SUBSTITUTE(SUBSTITUTE(SUBSTITUTE(SUBSTITUTE(SUBSTITUTE(SUBSTITUTE(SUBSTITUTE(SUBSTITUTE(SUBSTITUTE(SUBSTITUTE(SUBSTITUTE(SUBSTITUTE(SUBSTITUTE(AZ17,"が","か゛"),"ぎ","き゛"),"ぐ","く゛"),"げ","け゛"),"ご","こ゛"),"ざ","さ゛"),"じ","し゛"),"ず","す゛"),"ぜ","せ゛"),"ぞ","そ゛"),"だ","た゛"),"ぢ","ち゛"),"づ","つ゛"),"で","て゛"),"ど","と゛"),"ば","は゛"),"び","ひ゛"),"ぶ","ふ゛"),"べ","へ゛"),"ぼ","ほ゛"),"ぱ","は゜"),"ぴ","ひ゜"),"ぷ","ふ゜"),"ぺ","へ゜"),"ぽ","ほ゜")</f>
        <v/>
      </c>
      <c r="BB17" s="86" t="str">
        <f>DBCS(MID($BA17,COLUMNS($BB17:BB17),1))</f>
        <v/>
      </c>
      <c r="BC17" s="86" t="str">
        <f>DBCS(MID($BA17,COLUMNS($BB17:BC17),1))</f>
        <v/>
      </c>
      <c r="BD17" s="86" t="str">
        <f>DBCS(MID($BA17,COLUMNS($BB17:BD17),1))</f>
        <v/>
      </c>
      <c r="BE17" s="86" t="str">
        <f>DBCS(MID($BA17,COLUMNS($BB17:BE17),1))</f>
        <v/>
      </c>
      <c r="BF17" s="86" t="str">
        <f>DBCS(MID($BA17,COLUMNS($BB17:BF17),1))</f>
        <v/>
      </c>
      <c r="BG17" s="86" t="str">
        <f>DBCS(MID($BA17,COLUMNS($BB17:BG17),1))</f>
        <v/>
      </c>
      <c r="BH17" s="86" t="str">
        <f>DBCS(MID($BA17,COLUMNS($BB17:BH17),1))</f>
        <v/>
      </c>
      <c r="BI17" s="86" t="str">
        <f>DBCS(MID($BA17,COLUMNS($BB17:BI17),1))</f>
        <v/>
      </c>
      <c r="BJ17" s="86" t="str">
        <f>DBCS(MID($BA17,COLUMNS($BB17:BJ17),1))</f>
        <v/>
      </c>
      <c r="BK17" s="86" t="str">
        <f>DBCS(MID($BA17,COLUMNS($BB17:BK17),1))</f>
        <v/>
      </c>
      <c r="BL17" s="86" t="str">
        <f>DBCS(MID($BA17,COLUMNS($BB17:BL17),1))</f>
        <v/>
      </c>
      <c r="BM17" s="86" t="str">
        <f>DBCS(MID($BA17,COLUMNS($BB17:BM17),1))</f>
        <v/>
      </c>
      <c r="BN17" s="86" t="str">
        <f>DBCS(MID($BA17,COLUMNS($BB17:BN17),1))</f>
        <v/>
      </c>
      <c r="BO17" s="86" t="str">
        <f>DBCS(MID($BA17,COLUMNS($BB17:BO17),1))</f>
        <v/>
      </c>
      <c r="BP17" s="86" t="str">
        <f>DBCS(MID($BA17,COLUMNS($BB17:BP17),1))</f>
        <v/>
      </c>
      <c r="BQ17" s="86" t="str">
        <f>DBCS(MID($BA17,COLUMNS($BB17:BQ17),1))</f>
        <v/>
      </c>
      <c r="BR17" s="86" t="str">
        <f>DBCS(MID($BA17,COLUMNS($BB17:BR17),1))</f>
        <v/>
      </c>
      <c r="BS17" s="86" t="str">
        <f>DBCS(MID($BA17,COLUMNS($BB17:BS17),1))</f>
        <v/>
      </c>
      <c r="BT17" s="86" t="str">
        <f>DBCS(MID($BA17,COLUMNS($BB17:BT17),1))</f>
        <v/>
      </c>
      <c r="BU17" s="86" t="str">
        <f>DBCS(MID($BA17,COLUMNS($BB17:BU17),1))</f>
        <v/>
      </c>
      <c r="BV17" s="86" t="str">
        <f>DBCS(MID($BA17,COLUMNS($BB17:BV17),1))</f>
        <v/>
      </c>
      <c r="BW17" s="86" t="str">
        <f>DBCS(MID($BA17,COLUMNS($BB17:BW17),1))</f>
        <v/>
      </c>
      <c r="BX17" s="86" t="str">
        <f>DBCS(MID($BA17,COLUMNS($BB17:BX17),1))</f>
        <v/>
      </c>
      <c r="BY17" s="86" t="str">
        <f>DBCS(MID($BA17,COLUMNS($BB17:BY17),1))</f>
        <v/>
      </c>
      <c r="BZ17" s="86" t="str">
        <f>DBCS(MID($BA17,COLUMNS($BB17:BZ17),1))</f>
        <v/>
      </c>
      <c r="CA17" s="86" t="str">
        <f>DBCS(MID($BA17,COLUMNS($BB17:CA17),1))</f>
        <v/>
      </c>
      <c r="CB17" s="86" t="str">
        <f>DBCS(MID($BA17,COLUMNS($BB17:CB17),1))</f>
        <v/>
      </c>
      <c r="CC17" s="86" t="str">
        <f>DBCS(MID($BA17,COLUMNS($BB17:CC17),1))</f>
        <v/>
      </c>
      <c r="CD17" s="86" t="str">
        <f>DBCS(MID($BA17,COLUMNS($BB17:CD17),1))</f>
        <v/>
      </c>
      <c r="CE17" s="86" t="str">
        <f>DBCS(MID($BA17,COLUMNS($BB17:CE17),1))</f>
        <v/>
      </c>
      <c r="CF17" s="86" t="str">
        <f>DBCS(MID($BA17,COLUMNS($BB17:CF17),1))</f>
        <v/>
      </c>
      <c r="CG17" s="86" t="str">
        <f>DBCS(MID($BA17,COLUMNS($BB17:CG17),1))</f>
        <v/>
      </c>
      <c r="CH17" s="86" t="str">
        <f>DBCS(MID($BA17,COLUMNS($BB17:CH17),1))</f>
        <v/>
      </c>
      <c r="CI17" s="86" t="str">
        <f>DBCS(MID($BA17,COLUMNS($BB17:CI17),1))</f>
        <v/>
      </c>
      <c r="CJ17" s="86" t="str">
        <f>DBCS(MID($BA17,COLUMNS($BB17:CJ17),1))</f>
        <v/>
      </c>
      <c r="CK17" s="86" t="str">
        <f>DBCS(MID($BA17,COLUMNS($BB17:CK17),1))</f>
        <v/>
      </c>
      <c r="CL17" s="86" t="str">
        <f>DBCS(MID($BA17,COLUMNS($BB17:CL17),1))</f>
        <v/>
      </c>
      <c r="CM17" s="86" t="str">
        <f>DBCS(MID($BA17,COLUMNS($BB17:CM17),1))</f>
        <v/>
      </c>
      <c r="CN17" s="86" t="str">
        <f>DBCS(MID($BA17,COLUMNS($BB17:CN17),1))</f>
        <v/>
      </c>
      <c r="CO17" s="86" t="str">
        <f>DBCS(MID($BA17,COLUMNS($BB17:CO17),1))</f>
        <v/>
      </c>
    </row>
    <row r="18" spans="1:93" ht="18" customHeight="1" thickBot="1">
      <c r="C18" s="257"/>
      <c r="D18" s="623" t="s">
        <v>3</v>
      </c>
      <c r="E18" s="623"/>
      <c r="F18" s="623"/>
      <c r="G18" s="266"/>
      <c r="H18" s="242" t="str">
        <f>LEFT(AH18)</f>
        <v/>
      </c>
      <c r="I18" s="243" t="str">
        <f>MID($AH18,2,1)</f>
        <v/>
      </c>
      <c r="J18" s="243" t="str">
        <f>MID($AH18,3,1)</f>
        <v/>
      </c>
      <c r="K18" s="243" t="str">
        <f>MID($AH18,4,1)</f>
        <v/>
      </c>
      <c r="L18" s="243" t="str">
        <f>MID($AH18,5,1)</f>
        <v/>
      </c>
      <c r="M18" s="243" t="str">
        <f>MID($AH18,6,1)</f>
        <v/>
      </c>
      <c r="N18" s="243" t="str">
        <f>MID($AH18,7,1)</f>
        <v/>
      </c>
      <c r="O18" s="243" t="str">
        <f>MID($AH18,8,1)</f>
        <v/>
      </c>
      <c r="P18" s="243" t="str">
        <f>MID($AH18,9,1)</f>
        <v/>
      </c>
      <c r="Q18" s="243" t="str">
        <f>MID($AH18,10,1)</f>
        <v/>
      </c>
      <c r="R18" s="243" t="str">
        <f>MID($AH18,11,1)</f>
        <v/>
      </c>
      <c r="S18" s="243" t="str">
        <f>MID($AH18,12,1)</f>
        <v/>
      </c>
      <c r="T18" s="243" t="str">
        <f>MID($AH18,13,1)</f>
        <v/>
      </c>
      <c r="U18" s="243" t="str">
        <f>MID($AH18,14,1)</f>
        <v/>
      </c>
      <c r="V18" s="243" t="str">
        <f>MID($AH18,15,1)</f>
        <v/>
      </c>
      <c r="W18" s="243" t="str">
        <f>MID($AH18,16,1)</f>
        <v/>
      </c>
      <c r="X18" s="243" t="str">
        <f>MID($AH18,17,1)</f>
        <v/>
      </c>
      <c r="Y18" s="243" t="str">
        <f>MID($AH18,18,1)</f>
        <v/>
      </c>
      <c r="Z18" s="243" t="str">
        <f>MID($AH18,19,1)</f>
        <v/>
      </c>
      <c r="AA18" s="244" t="str">
        <f>MID($AH18,20,1)</f>
        <v/>
      </c>
      <c r="AC18" s="639" t="s">
        <v>9</v>
      </c>
      <c r="AD18" s="639"/>
      <c r="AE18" s="639"/>
      <c r="AG18" s="420" t="s">
        <v>4917</v>
      </c>
      <c r="AH18" s="607"/>
      <c r="AI18" s="608"/>
      <c r="AJ18" s="608"/>
      <c r="AK18" s="608"/>
      <c r="AL18" s="608"/>
      <c r="AM18" s="608"/>
      <c r="AN18" s="608"/>
      <c r="AO18" s="608"/>
      <c r="AP18" s="608"/>
      <c r="AQ18" s="608"/>
      <c r="AR18" s="608"/>
      <c r="AS18" s="608"/>
      <c r="AT18" s="608"/>
      <c r="AU18" s="608"/>
      <c r="AV18" s="608"/>
      <c r="AW18" s="608"/>
      <c r="AX18" s="622"/>
      <c r="AY18" s="311" t="s">
        <v>177</v>
      </c>
    </row>
    <row r="19" spans="1:93" ht="18" customHeight="1" thickBot="1">
      <c r="C19" s="257"/>
      <c r="D19" s="623" t="s">
        <v>8</v>
      </c>
      <c r="E19" s="623"/>
      <c r="F19" s="623"/>
      <c r="G19" s="266"/>
      <c r="H19" s="255" t="str">
        <f>AG20</f>
        <v/>
      </c>
      <c r="I19" s="18" t="s">
        <v>24</v>
      </c>
      <c r="J19" s="242" t="str">
        <f>LEFT(AK19,1)</f>
        <v/>
      </c>
      <c r="K19" s="244" t="str">
        <f>RIGHT(AK19,1)</f>
        <v/>
      </c>
      <c r="L19" s="18" t="s">
        <v>416</v>
      </c>
      <c r="M19" s="242" t="str">
        <f>LEFT(AM19,1)</f>
        <v/>
      </c>
      <c r="N19" s="244" t="str">
        <f>RIGHT(AM19,1)</f>
        <v/>
      </c>
      <c r="O19" s="18" t="s">
        <v>11</v>
      </c>
      <c r="P19" s="242" t="str">
        <f>LEFT(AO19,1)</f>
        <v/>
      </c>
      <c r="Q19" s="244" t="str">
        <f>RIGHT(AO19,1)</f>
        <v/>
      </c>
      <c r="R19" s="18" t="s">
        <v>12</v>
      </c>
      <c r="S19" s="18"/>
      <c r="T19" s="18"/>
      <c r="U19" s="18"/>
      <c r="V19" s="18"/>
      <c r="W19" s="18"/>
      <c r="X19" s="18"/>
      <c r="Y19" s="18"/>
      <c r="Z19" s="18"/>
      <c r="AA19" s="18"/>
      <c r="AD19" s="17" t="s">
        <v>454</v>
      </c>
      <c r="AG19" s="420" t="s">
        <v>8</v>
      </c>
      <c r="AH19" s="624"/>
      <c r="AI19" s="625"/>
      <c r="AJ19" s="286" t="s">
        <v>455</v>
      </c>
      <c r="AK19" s="283"/>
      <c r="AL19" s="284" t="s">
        <v>34</v>
      </c>
      <c r="AM19" s="283"/>
      <c r="AN19" s="284" t="s">
        <v>11</v>
      </c>
      <c r="AO19" s="283"/>
      <c r="AP19" s="284" t="s">
        <v>12</v>
      </c>
      <c r="AQ19" s="284"/>
      <c r="AR19" s="284"/>
      <c r="AS19" s="284"/>
      <c r="AT19" s="284"/>
      <c r="AU19" s="284"/>
      <c r="AV19" s="284"/>
      <c r="AW19" s="284"/>
      <c r="AX19" s="284"/>
    </row>
    <row r="20" spans="1:93" ht="18" customHeight="1">
      <c r="AG20" s="69" t="str">
        <f>LEFT(AH19)</f>
        <v/>
      </c>
      <c r="AH20" s="290" t="s">
        <v>174</v>
      </c>
      <c r="AL20" s="357" t="s">
        <v>278</v>
      </c>
    </row>
    <row r="21" spans="1:93" ht="9.9499999999999993" customHeight="1"/>
    <row r="22" spans="1:93" ht="18" customHeight="1" thickBot="1">
      <c r="AH22" s="284"/>
      <c r="AI22" s="284"/>
      <c r="AJ22" s="284"/>
      <c r="AK22" s="69" t="str">
        <f>LEFT(AH23)</f>
        <v/>
      </c>
      <c r="AL22" s="69" t="str">
        <f>MID(AH23,2,1)</f>
        <v/>
      </c>
      <c r="AM22" s="284"/>
      <c r="AN22" s="69" t="str">
        <f>LEFT(AN23)</f>
        <v/>
      </c>
      <c r="AO22" s="69" t="str">
        <f>MID(AN23,2,1)</f>
        <v/>
      </c>
      <c r="AP22" s="284"/>
      <c r="AQ22" s="284"/>
      <c r="AR22" s="357" t="s">
        <v>410</v>
      </c>
      <c r="AS22" s="284"/>
      <c r="AT22" s="284"/>
      <c r="AU22" s="284"/>
      <c r="AV22" s="284"/>
      <c r="AW22" s="284"/>
      <c r="AX22" s="284"/>
    </row>
    <row r="23" spans="1:93" ht="18" customHeight="1" thickBot="1">
      <c r="A23" s="248" t="s">
        <v>448</v>
      </c>
      <c r="C23" s="722" t="s">
        <v>7</v>
      </c>
      <c r="D23" s="723"/>
      <c r="E23" s="723"/>
      <c r="F23" s="723"/>
      <c r="G23" s="723"/>
      <c r="H23" s="260" t="str">
        <f>AK22</f>
        <v/>
      </c>
      <c r="I23" s="261" t="str">
        <f>AL22</f>
        <v/>
      </c>
      <c r="J23" s="18"/>
      <c r="K23" s="18"/>
      <c r="L23" s="18"/>
      <c r="M23" s="18"/>
      <c r="N23" s="646" t="s">
        <v>10</v>
      </c>
      <c r="O23" s="647"/>
      <c r="P23" s="648"/>
      <c r="Q23" s="260" t="str">
        <f>AN22</f>
        <v/>
      </c>
      <c r="R23" s="261" t="str">
        <f>AO22</f>
        <v/>
      </c>
      <c r="S23" s="18" t="s">
        <v>24</v>
      </c>
      <c r="T23" s="242" t="str">
        <f>IF(LEFT(AR23,1)="","",LEFT(AR23,1))</f>
        <v/>
      </c>
      <c r="U23" s="243" t="str">
        <f>IF(MID(AR23,2,1)="","",MID(AR23,2,1))</f>
        <v/>
      </c>
      <c r="V23" s="243" t="str">
        <f>IF(MID(AR23,3,1)="","",MID(AR23,3,1))</f>
        <v/>
      </c>
      <c r="W23" s="243" t="str">
        <f>IF(MID(AR23,4,1)="","",MID(AR23,4,1))</f>
        <v/>
      </c>
      <c r="X23" s="243" t="str">
        <f>IF(MID(AR23,5,1)="","",MID(AR23,5,1))</f>
        <v/>
      </c>
      <c r="Y23" s="244" t="str">
        <f>IF(RIGHT(AR23)="","",RIGHT(AR23))</f>
        <v/>
      </c>
      <c r="Z23" s="18" t="s">
        <v>24</v>
      </c>
      <c r="AA23" s="245" t="str">
        <f>IF(AX23="","",AX23)</f>
        <v/>
      </c>
      <c r="AG23" s="420" t="s">
        <v>275</v>
      </c>
      <c r="AH23" s="607"/>
      <c r="AI23" s="608"/>
      <c r="AJ23" s="622"/>
      <c r="AK23" s="284"/>
      <c r="AL23" s="285" t="s">
        <v>451</v>
      </c>
      <c r="AM23" s="284"/>
      <c r="AN23" s="607"/>
      <c r="AO23" s="608"/>
      <c r="AP23" s="622"/>
      <c r="AQ23" s="286" t="s">
        <v>412</v>
      </c>
      <c r="AR23" s="636"/>
      <c r="AS23" s="637"/>
      <c r="AT23" s="637"/>
      <c r="AU23" s="637"/>
      <c r="AV23" s="638"/>
      <c r="AW23" s="286" t="s">
        <v>412</v>
      </c>
      <c r="AX23" s="287"/>
    </row>
    <row r="24" spans="1:93" ht="18" customHeight="1" thickBot="1">
      <c r="C24" s="257"/>
      <c r="D24" s="623" t="s">
        <v>26</v>
      </c>
      <c r="E24" s="623"/>
      <c r="F24" s="623"/>
      <c r="G24" s="266"/>
      <c r="H24" s="268" t="str">
        <f>BB24</f>
        <v/>
      </c>
      <c r="I24" s="269" t="str">
        <f t="shared" ref="I24" si="20">BC24</f>
        <v/>
      </c>
      <c r="J24" s="269" t="str">
        <f t="shared" ref="J24" si="21">BD24</f>
        <v/>
      </c>
      <c r="K24" s="269" t="str">
        <f t="shared" ref="K24" si="22">BE24</f>
        <v/>
      </c>
      <c r="L24" s="269" t="str">
        <f t="shared" ref="L24" si="23">BF24</f>
        <v/>
      </c>
      <c r="M24" s="269" t="str">
        <f t="shared" ref="M24" si="24">BG24</f>
        <v/>
      </c>
      <c r="N24" s="269" t="str">
        <f t="shared" ref="N24" si="25">BH24</f>
        <v/>
      </c>
      <c r="O24" s="269" t="str">
        <f t="shared" ref="O24" si="26">BI24</f>
        <v/>
      </c>
      <c r="P24" s="269" t="str">
        <f t="shared" ref="P24" si="27">BJ24</f>
        <v/>
      </c>
      <c r="Q24" s="269" t="str">
        <f t="shared" ref="Q24" si="28">BK24</f>
        <v/>
      </c>
      <c r="R24" s="269" t="str">
        <f t="shared" ref="R24" si="29">BL24</f>
        <v/>
      </c>
      <c r="S24" s="269" t="str">
        <f t="shared" ref="S24" si="30">BM24</f>
        <v/>
      </c>
      <c r="T24" s="269" t="str">
        <f t="shared" ref="T24" si="31">BN24</f>
        <v/>
      </c>
      <c r="U24" s="269" t="str">
        <f t="shared" ref="U24" si="32">BO24</f>
        <v/>
      </c>
      <c r="V24" s="269" t="str">
        <f t="shared" ref="V24" si="33">BP24</f>
        <v/>
      </c>
      <c r="W24" s="269" t="str">
        <f t="shared" ref="W24" si="34">BQ24</f>
        <v/>
      </c>
      <c r="X24" s="269" t="str">
        <f t="shared" ref="X24" si="35">BR24</f>
        <v/>
      </c>
      <c r="Y24" s="269" t="str">
        <f t="shared" ref="Y24" si="36">BS24</f>
        <v/>
      </c>
      <c r="Z24" s="269" t="str">
        <f t="shared" ref="Z24" si="37">BT24</f>
        <v/>
      </c>
      <c r="AA24" s="270" t="str">
        <f t="shared" ref="AA24" si="38">BU24</f>
        <v/>
      </c>
      <c r="AG24" s="420" t="s">
        <v>26</v>
      </c>
      <c r="AH24" s="607"/>
      <c r="AI24" s="608"/>
      <c r="AJ24" s="608"/>
      <c r="AK24" s="608"/>
      <c r="AL24" s="608"/>
      <c r="AM24" s="608"/>
      <c r="AN24" s="608"/>
      <c r="AO24" s="608"/>
      <c r="AP24" s="608"/>
      <c r="AQ24" s="608"/>
      <c r="AR24" s="608"/>
      <c r="AS24" s="608"/>
      <c r="AT24" s="608"/>
      <c r="AU24" s="608"/>
      <c r="AV24" s="608"/>
      <c r="AW24" s="608"/>
      <c r="AX24" s="622"/>
      <c r="AY24" s="311" t="s">
        <v>177</v>
      </c>
      <c r="AZ24" s="86" t="str">
        <f>ASC(AH24)</f>
        <v/>
      </c>
      <c r="BA24" s="86" t="str">
        <f>SUBSTITUTE(SUBSTITUTE(SUBSTITUTE(SUBSTITUTE(SUBSTITUTE(SUBSTITUTE(SUBSTITUTE(SUBSTITUTE(SUBSTITUTE(SUBSTITUTE(SUBSTITUTE(SUBSTITUTE(SUBSTITUTE(SUBSTITUTE(SUBSTITUTE(SUBSTITUTE(SUBSTITUTE(SUBSTITUTE(SUBSTITUTE(SUBSTITUTE(SUBSTITUTE(SUBSTITUTE(SUBSTITUTE(SUBSTITUTE(SUBSTITUTE(AZ24,"が","か゛"),"ぎ","き゛"),"ぐ","く゛"),"げ","け゛"),"ご","こ゛"),"ざ","さ゛"),"じ","し゛"),"ず","す゛"),"ぜ","せ゛"),"ぞ","そ゛"),"だ","た゛"),"ぢ","ち゛"),"づ","つ゛"),"で","て゛"),"ど","と゛"),"ば","は゛"),"び","ひ゛"),"ぶ","ふ゛"),"べ","へ゛"),"ぼ","ほ゛"),"ぱ","は゜"),"ぴ","ひ゜"),"ぷ","ふ゜"),"ぺ","へ゜"),"ぽ","ほ゜")</f>
        <v/>
      </c>
      <c r="BB24" s="86" t="str">
        <f>DBCS(MID($BA24,COLUMNS($BB24:BB24),1))</f>
        <v/>
      </c>
      <c r="BC24" s="86" t="str">
        <f>DBCS(MID($BA24,COLUMNS($BB24:BC24),1))</f>
        <v/>
      </c>
      <c r="BD24" s="86" t="str">
        <f>DBCS(MID($BA24,COLUMNS($BB24:BD24),1))</f>
        <v/>
      </c>
      <c r="BE24" s="86" t="str">
        <f>DBCS(MID($BA24,COLUMNS($BB24:BE24),1))</f>
        <v/>
      </c>
      <c r="BF24" s="86" t="str">
        <f>DBCS(MID($BA24,COLUMNS($BB24:BF24),1))</f>
        <v/>
      </c>
      <c r="BG24" s="86" t="str">
        <f>DBCS(MID($BA24,COLUMNS($BB24:BG24),1))</f>
        <v/>
      </c>
      <c r="BH24" s="86" t="str">
        <f>DBCS(MID($BA24,COLUMNS($BB24:BH24),1))</f>
        <v/>
      </c>
      <c r="BI24" s="86" t="str">
        <f>DBCS(MID($BA24,COLUMNS($BB24:BI24),1))</f>
        <v/>
      </c>
      <c r="BJ24" s="86" t="str">
        <f>DBCS(MID($BA24,COLUMNS($BB24:BJ24),1))</f>
        <v/>
      </c>
      <c r="BK24" s="86" t="str">
        <f>DBCS(MID($BA24,COLUMNS($BB24:BK24),1))</f>
        <v/>
      </c>
      <c r="BL24" s="86" t="str">
        <f>DBCS(MID($BA24,COLUMNS($BB24:BL24),1))</f>
        <v/>
      </c>
      <c r="BM24" s="86" t="str">
        <f>DBCS(MID($BA24,COLUMNS($BB24:BM24),1))</f>
        <v/>
      </c>
      <c r="BN24" s="86" t="str">
        <f>DBCS(MID($BA24,COLUMNS($BB24:BN24),1))</f>
        <v/>
      </c>
      <c r="BO24" s="86" t="str">
        <f>DBCS(MID($BA24,COLUMNS($BB24:BO24),1))</f>
        <v/>
      </c>
      <c r="BP24" s="86" t="str">
        <f>DBCS(MID($BA24,COLUMNS($BB24:BP24),1))</f>
        <v/>
      </c>
      <c r="BQ24" s="86" t="str">
        <f>DBCS(MID($BA24,COLUMNS($BB24:BQ24),1))</f>
        <v/>
      </c>
      <c r="BR24" s="86" t="str">
        <f>DBCS(MID($BA24,COLUMNS($BB24:BR24),1))</f>
        <v/>
      </c>
      <c r="BS24" s="86" t="str">
        <f>DBCS(MID($BA24,COLUMNS($BB24:BS24),1))</f>
        <v/>
      </c>
      <c r="BT24" s="86" t="str">
        <f>DBCS(MID($BA24,COLUMNS($BB24:BT24),1))</f>
        <v/>
      </c>
      <c r="BU24" s="86" t="str">
        <f>DBCS(MID($BA24,COLUMNS($BB24:BU24),1))</f>
        <v/>
      </c>
      <c r="BV24" s="86" t="str">
        <f>DBCS(MID($BA24,COLUMNS($BB24:BV24),1))</f>
        <v/>
      </c>
      <c r="BW24" s="86" t="str">
        <f>DBCS(MID($BA24,COLUMNS($BB24:BW24),1))</f>
        <v/>
      </c>
      <c r="BX24" s="86" t="str">
        <f>DBCS(MID($BA24,COLUMNS($BB24:BX24),1))</f>
        <v/>
      </c>
      <c r="BY24" s="86" t="str">
        <f>DBCS(MID($BA24,COLUMNS($BB24:BY24),1))</f>
        <v/>
      </c>
      <c r="BZ24" s="86" t="str">
        <f>DBCS(MID($BA24,COLUMNS($BB24:BZ24),1))</f>
        <v/>
      </c>
      <c r="CA24" s="86" t="str">
        <f>DBCS(MID($BA24,COLUMNS($BB24:CA24),1))</f>
        <v/>
      </c>
      <c r="CB24" s="86" t="str">
        <f>DBCS(MID($BA24,COLUMNS($BB24:CB24),1))</f>
        <v/>
      </c>
      <c r="CC24" s="86" t="str">
        <f>DBCS(MID($BA24,COLUMNS($BB24:CC24),1))</f>
        <v/>
      </c>
      <c r="CD24" s="86" t="str">
        <f>DBCS(MID($BA24,COLUMNS($BB24:CD24),1))</f>
        <v/>
      </c>
      <c r="CE24" s="86" t="str">
        <f>DBCS(MID($BA24,COLUMNS($BB24:CE24),1))</f>
        <v/>
      </c>
      <c r="CF24" s="86" t="str">
        <f>DBCS(MID($BA24,COLUMNS($BB24:CF24),1))</f>
        <v/>
      </c>
      <c r="CG24" s="86" t="str">
        <f>DBCS(MID($BA24,COLUMNS($BB24:CG24),1))</f>
        <v/>
      </c>
      <c r="CH24" s="86" t="str">
        <f>DBCS(MID($BA24,COLUMNS($BB24:CH24),1))</f>
        <v/>
      </c>
      <c r="CI24" s="86" t="str">
        <f>DBCS(MID($BA24,COLUMNS($BB24:CI24),1))</f>
        <v/>
      </c>
      <c r="CJ24" s="86" t="str">
        <f>DBCS(MID($BA24,COLUMNS($BB24:CJ24),1))</f>
        <v/>
      </c>
      <c r="CK24" s="86" t="str">
        <f>DBCS(MID($BA24,COLUMNS($BB24:CK24),1))</f>
        <v/>
      </c>
      <c r="CL24" s="86" t="str">
        <f>DBCS(MID($BA24,COLUMNS($BB24:CL24),1))</f>
        <v/>
      </c>
      <c r="CM24" s="86" t="str">
        <f>DBCS(MID($BA24,COLUMNS($BB24:CM24),1))</f>
        <v/>
      </c>
      <c r="CN24" s="86" t="str">
        <f>DBCS(MID($BA24,COLUMNS($BB24:CN24),1))</f>
        <v/>
      </c>
      <c r="CO24" s="86" t="str">
        <f>DBCS(MID($BA24,COLUMNS($BB24:CO24),1))</f>
        <v/>
      </c>
    </row>
    <row r="25" spans="1:93" ht="18" customHeight="1" thickBot="1">
      <c r="C25" s="257"/>
      <c r="D25" s="623" t="s">
        <v>3</v>
      </c>
      <c r="E25" s="623"/>
      <c r="F25" s="623"/>
      <c r="G25" s="266"/>
      <c r="H25" s="242" t="str">
        <f>LEFT(AH25)</f>
        <v/>
      </c>
      <c r="I25" s="243" t="str">
        <f>MID($AH25,2,1)</f>
        <v/>
      </c>
      <c r="J25" s="243" t="str">
        <f>MID($AH25,3,1)</f>
        <v/>
      </c>
      <c r="K25" s="243" t="str">
        <f>MID($AH25,4,1)</f>
        <v/>
      </c>
      <c r="L25" s="243" t="str">
        <f>MID($AH25,5,1)</f>
        <v/>
      </c>
      <c r="M25" s="243" t="str">
        <f>MID($AH25,6,1)</f>
        <v/>
      </c>
      <c r="N25" s="243" t="str">
        <f>MID($AH25,7,1)</f>
        <v/>
      </c>
      <c r="O25" s="243" t="str">
        <f>MID($AH25,8,1)</f>
        <v/>
      </c>
      <c r="P25" s="243" t="str">
        <f>MID($AH25,9,1)</f>
        <v/>
      </c>
      <c r="Q25" s="243" t="str">
        <f>MID($AH25,10,1)</f>
        <v/>
      </c>
      <c r="R25" s="243" t="str">
        <f>MID($AH25,11,1)</f>
        <v/>
      </c>
      <c r="S25" s="243" t="str">
        <f>MID($AH25,12,1)</f>
        <v/>
      </c>
      <c r="T25" s="243" t="str">
        <f>MID($AH25,13,1)</f>
        <v/>
      </c>
      <c r="U25" s="243" t="str">
        <f>MID($AH25,14,1)</f>
        <v/>
      </c>
      <c r="V25" s="243" t="str">
        <f>MID($AH25,15,1)</f>
        <v/>
      </c>
      <c r="W25" s="243" t="str">
        <f>MID($AH25,16,1)</f>
        <v/>
      </c>
      <c r="X25" s="243" t="str">
        <f>MID($AH25,17,1)</f>
        <v/>
      </c>
      <c r="Y25" s="243" t="str">
        <f>MID($AH25,18,1)</f>
        <v/>
      </c>
      <c r="Z25" s="243" t="str">
        <f>MID($AH25,19,1)</f>
        <v/>
      </c>
      <c r="AA25" s="244" t="str">
        <f>MID($AH25,20,1)</f>
        <v/>
      </c>
      <c r="AC25" s="639" t="s">
        <v>9</v>
      </c>
      <c r="AD25" s="639"/>
      <c r="AE25" s="639"/>
      <c r="AG25" s="420" t="s">
        <v>4917</v>
      </c>
      <c r="AH25" s="607"/>
      <c r="AI25" s="608"/>
      <c r="AJ25" s="608"/>
      <c r="AK25" s="608"/>
      <c r="AL25" s="608"/>
      <c r="AM25" s="608"/>
      <c r="AN25" s="608"/>
      <c r="AO25" s="608"/>
      <c r="AP25" s="608"/>
      <c r="AQ25" s="608"/>
      <c r="AR25" s="608"/>
      <c r="AS25" s="608"/>
      <c r="AT25" s="608"/>
      <c r="AU25" s="608"/>
      <c r="AV25" s="608"/>
      <c r="AW25" s="608"/>
      <c r="AX25" s="622"/>
      <c r="AY25" s="311" t="s">
        <v>177</v>
      </c>
    </row>
    <row r="26" spans="1:93" ht="18" customHeight="1" thickBot="1">
      <c r="C26" s="257"/>
      <c r="D26" s="623" t="s">
        <v>8</v>
      </c>
      <c r="E26" s="623"/>
      <c r="F26" s="623"/>
      <c r="G26" s="266"/>
      <c r="H26" s="255" t="str">
        <f>AG27</f>
        <v/>
      </c>
      <c r="I26" s="18" t="s">
        <v>24</v>
      </c>
      <c r="J26" s="242" t="str">
        <f>LEFT(AK26,1)</f>
        <v/>
      </c>
      <c r="K26" s="244" t="str">
        <f>RIGHT(AK26,1)</f>
        <v/>
      </c>
      <c r="L26" s="18" t="s">
        <v>416</v>
      </c>
      <c r="M26" s="242" t="str">
        <f>LEFT(AM26,1)</f>
        <v/>
      </c>
      <c r="N26" s="244" t="str">
        <f>RIGHT(AM26,1)</f>
        <v/>
      </c>
      <c r="O26" s="18" t="s">
        <v>11</v>
      </c>
      <c r="P26" s="242" t="str">
        <f>LEFT(AO26,1)</f>
        <v/>
      </c>
      <c r="Q26" s="244" t="str">
        <f>RIGHT(AO26,1)</f>
        <v/>
      </c>
      <c r="R26" s="18" t="s">
        <v>12</v>
      </c>
      <c r="S26" s="18"/>
      <c r="T26" s="18"/>
      <c r="U26" s="18"/>
      <c r="V26" s="18"/>
      <c r="W26" s="18"/>
      <c r="X26" s="18"/>
      <c r="Y26" s="18"/>
      <c r="Z26" s="18"/>
      <c r="AA26" s="18"/>
      <c r="AD26" s="17" t="s">
        <v>417</v>
      </c>
      <c r="AG26" s="420" t="s">
        <v>8</v>
      </c>
      <c r="AH26" s="624"/>
      <c r="AI26" s="625"/>
      <c r="AJ26" s="286" t="s">
        <v>455</v>
      </c>
      <c r="AK26" s="283"/>
      <c r="AL26" s="284" t="s">
        <v>34</v>
      </c>
      <c r="AM26" s="283"/>
      <c r="AN26" s="284" t="s">
        <v>11</v>
      </c>
      <c r="AO26" s="283"/>
      <c r="AP26" s="284" t="s">
        <v>12</v>
      </c>
      <c r="AQ26" s="284"/>
      <c r="AR26" s="284"/>
      <c r="AS26" s="284"/>
      <c r="AT26" s="284"/>
      <c r="AU26" s="284"/>
      <c r="AV26" s="284"/>
      <c r="AW26" s="284"/>
      <c r="AX26" s="284"/>
    </row>
    <row r="27" spans="1:93" ht="18" customHeight="1">
      <c r="AG27" s="69" t="str">
        <f>LEFT(AH26)</f>
        <v/>
      </c>
      <c r="AH27" s="290" t="s">
        <v>174</v>
      </c>
      <c r="AL27" s="357" t="s">
        <v>278</v>
      </c>
    </row>
    <row r="28" spans="1:93" ht="9.9499999999999993" customHeight="1"/>
    <row r="29" spans="1:93" ht="18" customHeight="1" thickBot="1">
      <c r="AH29" s="284"/>
      <c r="AI29" s="284"/>
      <c r="AJ29" s="284"/>
      <c r="AK29" s="69" t="str">
        <f>LEFT(AH30)</f>
        <v/>
      </c>
      <c r="AL29" s="69" t="str">
        <f>MID(AH30,2,1)</f>
        <v/>
      </c>
      <c r="AM29" s="284"/>
      <c r="AN29" s="69" t="str">
        <f>LEFT(AN30)</f>
        <v/>
      </c>
      <c r="AO29" s="69" t="str">
        <f>MID(AN30,2,1)</f>
        <v/>
      </c>
      <c r="AP29" s="284"/>
      <c r="AQ29" s="284"/>
      <c r="AR29" s="357" t="s">
        <v>410</v>
      </c>
      <c r="AS29" s="284"/>
      <c r="AT29" s="284"/>
      <c r="AU29" s="284"/>
      <c r="AV29" s="284"/>
      <c r="AW29" s="284"/>
      <c r="AX29" s="284"/>
    </row>
    <row r="30" spans="1:93" ht="18" customHeight="1" thickBot="1">
      <c r="A30" s="248" t="s">
        <v>448</v>
      </c>
      <c r="C30" s="722" t="s">
        <v>7</v>
      </c>
      <c r="D30" s="723"/>
      <c r="E30" s="723"/>
      <c r="F30" s="723"/>
      <c r="G30" s="723"/>
      <c r="H30" s="260" t="str">
        <f>AK29</f>
        <v/>
      </c>
      <c r="I30" s="261" t="str">
        <f>AL29</f>
        <v/>
      </c>
      <c r="J30" s="18"/>
      <c r="K30" s="18"/>
      <c r="L30" s="18"/>
      <c r="M30" s="18"/>
      <c r="N30" s="646" t="s">
        <v>10</v>
      </c>
      <c r="O30" s="647"/>
      <c r="P30" s="648"/>
      <c r="Q30" s="260" t="str">
        <f>AN29</f>
        <v/>
      </c>
      <c r="R30" s="261" t="str">
        <f>AO29</f>
        <v/>
      </c>
      <c r="S30" s="18" t="s">
        <v>24</v>
      </c>
      <c r="T30" s="242" t="str">
        <f>IF(LEFT(AR30,1)="","",LEFT(AR30,1))</f>
        <v/>
      </c>
      <c r="U30" s="243" t="str">
        <f>IF(MID(AR30,2,1)="","",MID(AR30,2,1))</f>
        <v/>
      </c>
      <c r="V30" s="243" t="str">
        <f>IF(MID(AR30,3,1)="","",MID(AR30,3,1))</f>
        <v/>
      </c>
      <c r="W30" s="243" t="str">
        <f>IF(MID(AR30,4,1)="","",MID(AR30,4,1))</f>
        <v/>
      </c>
      <c r="X30" s="243" t="str">
        <f>IF(MID(AR30,5,1)="","",MID(AR30,5,1))</f>
        <v/>
      </c>
      <c r="Y30" s="244" t="str">
        <f>IF(RIGHT(AR30)="","",RIGHT(AR30))</f>
        <v/>
      </c>
      <c r="Z30" s="18" t="s">
        <v>24</v>
      </c>
      <c r="AA30" s="245" t="str">
        <f>IF(AX30="","",AX30)</f>
        <v/>
      </c>
      <c r="AG30" s="420" t="s">
        <v>275</v>
      </c>
      <c r="AH30" s="612"/>
      <c r="AI30" s="613"/>
      <c r="AJ30" s="614"/>
      <c r="AK30" s="284"/>
      <c r="AL30" s="285" t="s">
        <v>413</v>
      </c>
      <c r="AM30" s="284"/>
      <c r="AN30" s="612"/>
      <c r="AO30" s="613"/>
      <c r="AP30" s="614"/>
      <c r="AQ30" s="286" t="s">
        <v>24</v>
      </c>
      <c r="AR30" s="726"/>
      <c r="AS30" s="727"/>
      <c r="AT30" s="727"/>
      <c r="AU30" s="727"/>
      <c r="AV30" s="728"/>
      <c r="AW30" s="286" t="s">
        <v>24</v>
      </c>
      <c r="AX30" s="287"/>
    </row>
    <row r="31" spans="1:93" ht="18" customHeight="1" thickBot="1">
      <c r="C31" s="257"/>
      <c r="D31" s="623" t="s">
        <v>26</v>
      </c>
      <c r="E31" s="623"/>
      <c r="F31" s="623"/>
      <c r="G31" s="266"/>
      <c r="H31" s="268" t="str">
        <f>BB31</f>
        <v/>
      </c>
      <c r="I31" s="269" t="str">
        <f t="shared" ref="I31" si="39">BC31</f>
        <v/>
      </c>
      <c r="J31" s="269" t="str">
        <f t="shared" ref="J31" si="40">BD31</f>
        <v/>
      </c>
      <c r="K31" s="269" t="str">
        <f t="shared" ref="K31" si="41">BE31</f>
        <v/>
      </c>
      <c r="L31" s="269" t="str">
        <f t="shared" ref="L31" si="42">BF31</f>
        <v/>
      </c>
      <c r="M31" s="269" t="str">
        <f t="shared" ref="M31" si="43">BG31</f>
        <v/>
      </c>
      <c r="N31" s="269" t="str">
        <f t="shared" ref="N31" si="44">BH31</f>
        <v/>
      </c>
      <c r="O31" s="269" t="str">
        <f t="shared" ref="O31" si="45">BI31</f>
        <v/>
      </c>
      <c r="P31" s="269" t="str">
        <f t="shared" ref="P31" si="46">BJ31</f>
        <v/>
      </c>
      <c r="Q31" s="269" t="str">
        <f t="shared" ref="Q31" si="47">BK31</f>
        <v/>
      </c>
      <c r="R31" s="269" t="str">
        <f t="shared" ref="R31" si="48">BL31</f>
        <v/>
      </c>
      <c r="S31" s="269" t="str">
        <f t="shared" ref="S31" si="49">BM31</f>
        <v/>
      </c>
      <c r="T31" s="269" t="str">
        <f t="shared" ref="T31" si="50">BN31</f>
        <v/>
      </c>
      <c r="U31" s="269" t="str">
        <f t="shared" ref="U31" si="51">BO31</f>
        <v/>
      </c>
      <c r="V31" s="269" t="str">
        <f t="shared" ref="V31" si="52">BP31</f>
        <v/>
      </c>
      <c r="W31" s="269" t="str">
        <f t="shared" ref="W31" si="53">BQ31</f>
        <v/>
      </c>
      <c r="X31" s="269" t="str">
        <f t="shared" ref="X31" si="54">BR31</f>
        <v/>
      </c>
      <c r="Y31" s="269" t="str">
        <f t="shared" ref="Y31" si="55">BS31</f>
        <v/>
      </c>
      <c r="Z31" s="269" t="str">
        <f t="shared" ref="Z31" si="56">BT31</f>
        <v/>
      </c>
      <c r="AA31" s="270" t="str">
        <f t="shared" ref="AA31" si="57">BU31</f>
        <v/>
      </c>
      <c r="AG31" s="420" t="s">
        <v>26</v>
      </c>
      <c r="AH31" s="612"/>
      <c r="AI31" s="613"/>
      <c r="AJ31" s="613"/>
      <c r="AK31" s="613"/>
      <c r="AL31" s="613"/>
      <c r="AM31" s="613"/>
      <c r="AN31" s="613"/>
      <c r="AO31" s="613"/>
      <c r="AP31" s="613"/>
      <c r="AQ31" s="613"/>
      <c r="AR31" s="613"/>
      <c r="AS31" s="613"/>
      <c r="AT31" s="613"/>
      <c r="AU31" s="613"/>
      <c r="AV31" s="613"/>
      <c r="AW31" s="613"/>
      <c r="AX31" s="614"/>
      <c r="AY31" s="311" t="s">
        <v>177</v>
      </c>
      <c r="AZ31" s="86" t="str">
        <f>ASC(AH31)</f>
        <v/>
      </c>
      <c r="BA31" s="86" t="str">
        <f>SUBSTITUTE(SUBSTITUTE(SUBSTITUTE(SUBSTITUTE(SUBSTITUTE(SUBSTITUTE(SUBSTITUTE(SUBSTITUTE(SUBSTITUTE(SUBSTITUTE(SUBSTITUTE(SUBSTITUTE(SUBSTITUTE(SUBSTITUTE(SUBSTITUTE(SUBSTITUTE(SUBSTITUTE(SUBSTITUTE(SUBSTITUTE(SUBSTITUTE(SUBSTITUTE(SUBSTITUTE(SUBSTITUTE(SUBSTITUTE(SUBSTITUTE(AZ31,"が","か゛"),"ぎ","き゛"),"ぐ","く゛"),"げ","け゛"),"ご","こ゛"),"ざ","さ゛"),"じ","し゛"),"ず","す゛"),"ぜ","せ゛"),"ぞ","そ゛"),"だ","た゛"),"ぢ","ち゛"),"づ","つ゛"),"で","て゛"),"ど","と゛"),"ば","は゛"),"び","ひ゛"),"ぶ","ふ゛"),"べ","へ゛"),"ぼ","ほ゛"),"ぱ","は゜"),"ぴ","ひ゜"),"ぷ","ふ゜"),"ぺ","へ゜"),"ぽ","ほ゜")</f>
        <v/>
      </c>
      <c r="BB31" s="86" t="str">
        <f>DBCS(MID($BA31,COLUMNS($BB31:BB31),1))</f>
        <v/>
      </c>
      <c r="BC31" s="86" t="str">
        <f>DBCS(MID($BA31,COLUMNS($BB31:BC31),1))</f>
        <v/>
      </c>
      <c r="BD31" s="86" t="str">
        <f>DBCS(MID($BA31,COLUMNS($BB31:BD31),1))</f>
        <v/>
      </c>
      <c r="BE31" s="86" t="str">
        <f>DBCS(MID($BA31,COLUMNS($BB31:BE31),1))</f>
        <v/>
      </c>
      <c r="BF31" s="86" t="str">
        <f>DBCS(MID($BA31,COLUMNS($BB31:BF31),1))</f>
        <v/>
      </c>
      <c r="BG31" s="86" t="str">
        <f>DBCS(MID($BA31,COLUMNS($BB31:BG31),1))</f>
        <v/>
      </c>
      <c r="BH31" s="86" t="str">
        <f>DBCS(MID($BA31,COLUMNS($BB31:BH31),1))</f>
        <v/>
      </c>
      <c r="BI31" s="86" t="str">
        <f>DBCS(MID($BA31,COLUMNS($BB31:BI31),1))</f>
        <v/>
      </c>
      <c r="BJ31" s="86" t="str">
        <f>DBCS(MID($BA31,COLUMNS($BB31:BJ31),1))</f>
        <v/>
      </c>
      <c r="BK31" s="86" t="str">
        <f>DBCS(MID($BA31,COLUMNS($BB31:BK31),1))</f>
        <v/>
      </c>
      <c r="BL31" s="86" t="str">
        <f>DBCS(MID($BA31,COLUMNS($BB31:BL31),1))</f>
        <v/>
      </c>
      <c r="BM31" s="86" t="str">
        <f>DBCS(MID($BA31,COLUMNS($BB31:BM31),1))</f>
        <v/>
      </c>
      <c r="BN31" s="86" t="str">
        <f>DBCS(MID($BA31,COLUMNS($BB31:BN31),1))</f>
        <v/>
      </c>
      <c r="BO31" s="86" t="str">
        <f>DBCS(MID($BA31,COLUMNS($BB31:BO31),1))</f>
        <v/>
      </c>
      <c r="BP31" s="86" t="str">
        <f>DBCS(MID($BA31,COLUMNS($BB31:BP31),1))</f>
        <v/>
      </c>
      <c r="BQ31" s="86" t="str">
        <f>DBCS(MID($BA31,COLUMNS($BB31:BQ31),1))</f>
        <v/>
      </c>
      <c r="BR31" s="86" t="str">
        <f>DBCS(MID($BA31,COLUMNS($BB31:BR31),1))</f>
        <v/>
      </c>
      <c r="BS31" s="86" t="str">
        <f>DBCS(MID($BA31,COLUMNS($BB31:BS31),1))</f>
        <v/>
      </c>
      <c r="BT31" s="86" t="str">
        <f>DBCS(MID($BA31,COLUMNS($BB31:BT31),1))</f>
        <v/>
      </c>
      <c r="BU31" s="86" t="str">
        <f>DBCS(MID($BA31,COLUMNS($BB31:BU31),1))</f>
        <v/>
      </c>
      <c r="BV31" s="86" t="str">
        <f>DBCS(MID($BA31,COLUMNS($BB31:BV31),1))</f>
        <v/>
      </c>
      <c r="BW31" s="86" t="str">
        <f>DBCS(MID($BA31,COLUMNS($BB31:BW31),1))</f>
        <v/>
      </c>
      <c r="BX31" s="86" t="str">
        <f>DBCS(MID($BA31,COLUMNS($BB31:BX31),1))</f>
        <v/>
      </c>
      <c r="BY31" s="86" t="str">
        <f>DBCS(MID($BA31,COLUMNS($BB31:BY31),1))</f>
        <v/>
      </c>
      <c r="BZ31" s="86" t="str">
        <f>DBCS(MID($BA31,COLUMNS($BB31:BZ31),1))</f>
        <v/>
      </c>
      <c r="CA31" s="86" t="str">
        <f>DBCS(MID($BA31,COLUMNS($BB31:CA31),1))</f>
        <v/>
      </c>
      <c r="CB31" s="86" t="str">
        <f>DBCS(MID($BA31,COLUMNS($BB31:CB31),1))</f>
        <v/>
      </c>
      <c r="CC31" s="86" t="str">
        <f>DBCS(MID($BA31,COLUMNS($BB31:CC31),1))</f>
        <v/>
      </c>
      <c r="CD31" s="86" t="str">
        <f>DBCS(MID($BA31,COLUMNS($BB31:CD31),1))</f>
        <v/>
      </c>
      <c r="CE31" s="86" t="str">
        <f>DBCS(MID($BA31,COLUMNS($BB31:CE31),1))</f>
        <v/>
      </c>
      <c r="CF31" s="86" t="str">
        <f>DBCS(MID($BA31,COLUMNS($BB31:CF31),1))</f>
        <v/>
      </c>
      <c r="CG31" s="86" t="str">
        <f>DBCS(MID($BA31,COLUMNS($BB31:CG31),1))</f>
        <v/>
      </c>
      <c r="CH31" s="86" t="str">
        <f>DBCS(MID($BA31,COLUMNS($BB31:CH31),1))</f>
        <v/>
      </c>
      <c r="CI31" s="86" t="str">
        <f>DBCS(MID($BA31,COLUMNS($BB31:CI31),1))</f>
        <v/>
      </c>
      <c r="CJ31" s="86" t="str">
        <f>DBCS(MID($BA31,COLUMNS($BB31:CJ31),1))</f>
        <v/>
      </c>
      <c r="CK31" s="86" t="str">
        <f>DBCS(MID($BA31,COLUMNS($BB31:CK31),1))</f>
        <v/>
      </c>
      <c r="CL31" s="86" t="str">
        <f>DBCS(MID($BA31,COLUMNS($BB31:CL31),1))</f>
        <v/>
      </c>
      <c r="CM31" s="86" t="str">
        <f>DBCS(MID($BA31,COLUMNS($BB31:CM31),1))</f>
        <v/>
      </c>
      <c r="CN31" s="86" t="str">
        <f>DBCS(MID($BA31,COLUMNS($BB31:CN31),1))</f>
        <v/>
      </c>
      <c r="CO31" s="86" t="str">
        <f>DBCS(MID($BA31,COLUMNS($BB31:CO31),1))</f>
        <v/>
      </c>
    </row>
    <row r="32" spans="1:93" ht="18" customHeight="1" thickBot="1">
      <c r="C32" s="257"/>
      <c r="D32" s="623" t="s">
        <v>3</v>
      </c>
      <c r="E32" s="623"/>
      <c r="F32" s="623"/>
      <c r="G32" s="266"/>
      <c r="H32" s="242" t="str">
        <f>LEFT(AH32)</f>
        <v/>
      </c>
      <c r="I32" s="243" t="str">
        <f>MID($AH32,2,1)</f>
        <v/>
      </c>
      <c r="J32" s="243" t="str">
        <f>MID($AH32,3,1)</f>
        <v/>
      </c>
      <c r="K32" s="243" t="str">
        <f>MID($AH32,4,1)</f>
        <v/>
      </c>
      <c r="L32" s="243" t="str">
        <f>MID($AH32,5,1)</f>
        <v/>
      </c>
      <c r="M32" s="243" t="str">
        <f>MID($AH32,6,1)</f>
        <v/>
      </c>
      <c r="N32" s="243" t="str">
        <f>MID($AH32,7,1)</f>
        <v/>
      </c>
      <c r="O32" s="243" t="str">
        <f>MID($AH32,8,1)</f>
        <v/>
      </c>
      <c r="P32" s="243" t="str">
        <f>MID($AH32,9,1)</f>
        <v/>
      </c>
      <c r="Q32" s="243" t="str">
        <f>MID($AH32,10,1)</f>
        <v/>
      </c>
      <c r="R32" s="243" t="str">
        <f>MID($AH32,11,1)</f>
        <v/>
      </c>
      <c r="S32" s="243" t="str">
        <f>MID($AH32,12,1)</f>
        <v/>
      </c>
      <c r="T32" s="243" t="str">
        <f>MID($AH32,13,1)</f>
        <v/>
      </c>
      <c r="U32" s="243" t="str">
        <f>MID($AH32,14,1)</f>
        <v/>
      </c>
      <c r="V32" s="243" t="str">
        <f>MID($AH32,15,1)</f>
        <v/>
      </c>
      <c r="W32" s="243" t="str">
        <f>MID($AH32,16,1)</f>
        <v/>
      </c>
      <c r="X32" s="243" t="str">
        <f>MID($AH32,17,1)</f>
        <v/>
      </c>
      <c r="Y32" s="243" t="str">
        <f>MID($AH32,18,1)</f>
        <v/>
      </c>
      <c r="Z32" s="243" t="str">
        <f>MID($AH32,19,1)</f>
        <v/>
      </c>
      <c r="AA32" s="244" t="str">
        <f>MID($AH32,20,1)</f>
        <v/>
      </c>
      <c r="AC32" s="639" t="s">
        <v>9</v>
      </c>
      <c r="AD32" s="639"/>
      <c r="AE32" s="639"/>
      <c r="AG32" s="420" t="s">
        <v>4917</v>
      </c>
      <c r="AH32" s="612"/>
      <c r="AI32" s="613"/>
      <c r="AJ32" s="613"/>
      <c r="AK32" s="613"/>
      <c r="AL32" s="613"/>
      <c r="AM32" s="613"/>
      <c r="AN32" s="613"/>
      <c r="AO32" s="613"/>
      <c r="AP32" s="613"/>
      <c r="AQ32" s="613"/>
      <c r="AR32" s="613"/>
      <c r="AS32" s="613"/>
      <c r="AT32" s="613"/>
      <c r="AU32" s="613"/>
      <c r="AV32" s="613"/>
      <c r="AW32" s="613"/>
      <c r="AX32" s="614"/>
      <c r="AY32" s="311" t="s">
        <v>177</v>
      </c>
    </row>
    <row r="33" spans="1:93" ht="18" customHeight="1" thickBot="1">
      <c r="C33" s="257"/>
      <c r="D33" s="623" t="s">
        <v>8</v>
      </c>
      <c r="E33" s="623"/>
      <c r="F33" s="623"/>
      <c r="G33" s="266"/>
      <c r="H33" s="255" t="str">
        <f>AG34</f>
        <v/>
      </c>
      <c r="I33" s="18" t="s">
        <v>24</v>
      </c>
      <c r="J33" s="242" t="str">
        <f>LEFT(AK33,1)</f>
        <v/>
      </c>
      <c r="K33" s="244" t="str">
        <f>RIGHT(AK33,1)</f>
        <v/>
      </c>
      <c r="L33" s="18" t="s">
        <v>416</v>
      </c>
      <c r="M33" s="242" t="str">
        <f>LEFT(AM33,1)</f>
        <v/>
      </c>
      <c r="N33" s="244" t="str">
        <f>RIGHT(AM33,1)</f>
        <v/>
      </c>
      <c r="O33" s="18" t="s">
        <v>11</v>
      </c>
      <c r="P33" s="242" t="str">
        <f>LEFT(AO33,1)</f>
        <v/>
      </c>
      <c r="Q33" s="244" t="str">
        <f>RIGHT(AO33,1)</f>
        <v/>
      </c>
      <c r="R33" s="18" t="s">
        <v>12</v>
      </c>
      <c r="S33" s="18"/>
      <c r="T33" s="18"/>
      <c r="U33" s="18"/>
      <c r="V33" s="18"/>
      <c r="W33" s="18"/>
      <c r="X33" s="18"/>
      <c r="Y33" s="18"/>
      <c r="Z33" s="18"/>
      <c r="AA33" s="18"/>
      <c r="AD33" s="17" t="s">
        <v>417</v>
      </c>
      <c r="AG33" s="420" t="s">
        <v>8</v>
      </c>
      <c r="AH33" s="724"/>
      <c r="AI33" s="725"/>
      <c r="AJ33" s="286" t="s">
        <v>456</v>
      </c>
      <c r="AK33" s="288"/>
      <c r="AL33" s="284" t="s">
        <v>34</v>
      </c>
      <c r="AM33" s="288"/>
      <c r="AN33" s="284" t="s">
        <v>11</v>
      </c>
      <c r="AO33" s="288"/>
      <c r="AP33" s="284" t="s">
        <v>12</v>
      </c>
      <c r="AQ33" s="284"/>
      <c r="AR33" s="284"/>
      <c r="AS33" s="284"/>
      <c r="AT33" s="284"/>
      <c r="AU33" s="284"/>
      <c r="AV33" s="284"/>
      <c r="AW33" s="284"/>
      <c r="AX33" s="284"/>
    </row>
    <row r="34" spans="1:93" ht="18" customHeight="1">
      <c r="AG34" s="69" t="str">
        <f>LEFT(AH33)</f>
        <v/>
      </c>
      <c r="AH34" s="290" t="s">
        <v>174</v>
      </c>
      <c r="AL34" s="357" t="s">
        <v>278</v>
      </c>
    </row>
    <row r="35" spans="1:93" ht="9.9499999999999993" customHeight="1"/>
    <row r="36" spans="1:93" ht="18" customHeight="1" thickBot="1">
      <c r="AH36" s="284"/>
      <c r="AI36" s="284"/>
      <c r="AJ36" s="284"/>
      <c r="AK36" s="69" t="str">
        <f>LEFT(AH37)</f>
        <v/>
      </c>
      <c r="AL36" s="69" t="str">
        <f>MID(AH37,2,1)</f>
        <v/>
      </c>
      <c r="AM36" s="284"/>
      <c r="AN36" s="69" t="str">
        <f>LEFT(AN37)</f>
        <v/>
      </c>
      <c r="AO36" s="69" t="str">
        <f>MID(AN37,2,1)</f>
        <v/>
      </c>
      <c r="AP36" s="284"/>
      <c r="AQ36" s="284"/>
      <c r="AR36" s="357" t="s">
        <v>410</v>
      </c>
      <c r="AS36" s="284"/>
      <c r="AT36" s="284"/>
      <c r="AU36" s="284"/>
      <c r="AV36" s="284"/>
      <c r="AW36" s="284"/>
      <c r="AX36" s="284"/>
    </row>
    <row r="37" spans="1:93" ht="18" customHeight="1" thickBot="1">
      <c r="A37" s="248" t="s">
        <v>448</v>
      </c>
      <c r="C37" s="722" t="s">
        <v>7</v>
      </c>
      <c r="D37" s="723"/>
      <c r="E37" s="723"/>
      <c r="F37" s="723"/>
      <c r="G37" s="723"/>
      <c r="H37" s="260" t="str">
        <f>AK36</f>
        <v/>
      </c>
      <c r="I37" s="261" t="str">
        <f>AL36</f>
        <v/>
      </c>
      <c r="J37" s="18"/>
      <c r="K37" s="18"/>
      <c r="L37" s="18"/>
      <c r="M37" s="18"/>
      <c r="N37" s="646" t="s">
        <v>10</v>
      </c>
      <c r="O37" s="647"/>
      <c r="P37" s="648"/>
      <c r="Q37" s="260" t="str">
        <f>AN36</f>
        <v/>
      </c>
      <c r="R37" s="261" t="str">
        <f>AO36</f>
        <v/>
      </c>
      <c r="S37" s="18" t="s">
        <v>24</v>
      </c>
      <c r="T37" s="242" t="str">
        <f>IF(LEFT(AR37,1)="","",LEFT(AR37,1))</f>
        <v/>
      </c>
      <c r="U37" s="243" t="str">
        <f>IF(MID(AR37,2,1)="","",MID(AR37,2,1))</f>
        <v/>
      </c>
      <c r="V37" s="243" t="str">
        <f>IF(MID(AR37,3,1)="","",MID(AR37,3,1))</f>
        <v/>
      </c>
      <c r="W37" s="243" t="str">
        <f>IF(MID(AR37,4,1)="","",MID(AR37,4,1))</f>
        <v/>
      </c>
      <c r="X37" s="243" t="str">
        <f>IF(MID(AR37,5,1)="","",MID(AR37,5,1))</f>
        <v/>
      </c>
      <c r="Y37" s="244" t="str">
        <f>IF(RIGHT(AR37)="","",RIGHT(AR37))</f>
        <v/>
      </c>
      <c r="Z37" s="18" t="s">
        <v>24</v>
      </c>
      <c r="AA37" s="245" t="str">
        <f>IF(AX37="","",AX37)</f>
        <v/>
      </c>
      <c r="AG37" s="420" t="s">
        <v>275</v>
      </c>
      <c r="AH37" s="607"/>
      <c r="AI37" s="608"/>
      <c r="AJ37" s="622"/>
      <c r="AK37" s="284"/>
      <c r="AL37" s="285" t="s">
        <v>458</v>
      </c>
      <c r="AM37" s="284"/>
      <c r="AN37" s="607"/>
      <c r="AO37" s="608"/>
      <c r="AP37" s="622"/>
      <c r="AQ37" s="286" t="s">
        <v>457</v>
      </c>
      <c r="AR37" s="636"/>
      <c r="AS37" s="637"/>
      <c r="AT37" s="637"/>
      <c r="AU37" s="637"/>
      <c r="AV37" s="638"/>
      <c r="AW37" s="286" t="s">
        <v>457</v>
      </c>
      <c r="AX37" s="287"/>
    </row>
    <row r="38" spans="1:93" ht="18" customHeight="1" thickBot="1">
      <c r="C38" s="257"/>
      <c r="D38" s="623" t="s">
        <v>26</v>
      </c>
      <c r="E38" s="623"/>
      <c r="F38" s="623"/>
      <c r="G38" s="266"/>
      <c r="H38" s="268" t="str">
        <f>BB38</f>
        <v/>
      </c>
      <c r="I38" s="269" t="str">
        <f t="shared" ref="I38" si="58">BC38</f>
        <v/>
      </c>
      <c r="J38" s="269" t="str">
        <f t="shared" ref="J38" si="59">BD38</f>
        <v/>
      </c>
      <c r="K38" s="269" t="str">
        <f t="shared" ref="K38" si="60">BE38</f>
        <v/>
      </c>
      <c r="L38" s="269" t="str">
        <f t="shared" ref="L38" si="61">BF38</f>
        <v/>
      </c>
      <c r="M38" s="269" t="str">
        <f t="shared" ref="M38" si="62">BG38</f>
        <v/>
      </c>
      <c r="N38" s="269" t="str">
        <f t="shared" ref="N38" si="63">BH38</f>
        <v/>
      </c>
      <c r="O38" s="269" t="str">
        <f t="shared" ref="O38" si="64">BI38</f>
        <v/>
      </c>
      <c r="P38" s="269" t="str">
        <f t="shared" ref="P38" si="65">BJ38</f>
        <v/>
      </c>
      <c r="Q38" s="269" t="str">
        <f t="shared" ref="Q38" si="66">BK38</f>
        <v/>
      </c>
      <c r="R38" s="269" t="str">
        <f t="shared" ref="R38" si="67">BL38</f>
        <v/>
      </c>
      <c r="S38" s="269" t="str">
        <f t="shared" ref="S38" si="68">BM38</f>
        <v/>
      </c>
      <c r="T38" s="269" t="str">
        <f t="shared" ref="T38" si="69">BN38</f>
        <v/>
      </c>
      <c r="U38" s="269" t="str">
        <f t="shared" ref="U38" si="70">BO38</f>
        <v/>
      </c>
      <c r="V38" s="269" t="str">
        <f t="shared" ref="V38" si="71">BP38</f>
        <v/>
      </c>
      <c r="W38" s="269" t="str">
        <f t="shared" ref="W38" si="72">BQ38</f>
        <v/>
      </c>
      <c r="X38" s="269" t="str">
        <f t="shared" ref="X38" si="73">BR38</f>
        <v/>
      </c>
      <c r="Y38" s="269" t="str">
        <f t="shared" ref="Y38" si="74">BS38</f>
        <v/>
      </c>
      <c r="Z38" s="269" t="str">
        <f t="shared" ref="Z38" si="75">BT38</f>
        <v/>
      </c>
      <c r="AA38" s="270" t="str">
        <f t="shared" ref="AA38" si="76">BU38</f>
        <v/>
      </c>
      <c r="AG38" s="420" t="s">
        <v>26</v>
      </c>
      <c r="AH38" s="607"/>
      <c r="AI38" s="608"/>
      <c r="AJ38" s="608"/>
      <c r="AK38" s="608"/>
      <c r="AL38" s="608"/>
      <c r="AM38" s="608"/>
      <c r="AN38" s="608"/>
      <c r="AO38" s="608"/>
      <c r="AP38" s="608"/>
      <c r="AQ38" s="608"/>
      <c r="AR38" s="608"/>
      <c r="AS38" s="608"/>
      <c r="AT38" s="608"/>
      <c r="AU38" s="608"/>
      <c r="AV38" s="608"/>
      <c r="AW38" s="608"/>
      <c r="AX38" s="622"/>
      <c r="AY38" s="311" t="s">
        <v>177</v>
      </c>
      <c r="AZ38" s="86" t="str">
        <f>ASC(AH38)</f>
        <v/>
      </c>
      <c r="BA38" s="86" t="str">
        <f>SUBSTITUTE(SUBSTITUTE(SUBSTITUTE(SUBSTITUTE(SUBSTITUTE(SUBSTITUTE(SUBSTITUTE(SUBSTITUTE(SUBSTITUTE(SUBSTITUTE(SUBSTITUTE(SUBSTITUTE(SUBSTITUTE(SUBSTITUTE(SUBSTITUTE(SUBSTITUTE(SUBSTITUTE(SUBSTITUTE(SUBSTITUTE(SUBSTITUTE(SUBSTITUTE(SUBSTITUTE(SUBSTITUTE(SUBSTITUTE(SUBSTITUTE(AZ38,"が","か゛"),"ぎ","き゛"),"ぐ","く゛"),"げ","け゛"),"ご","こ゛"),"ざ","さ゛"),"じ","し゛"),"ず","す゛"),"ぜ","せ゛"),"ぞ","そ゛"),"だ","た゛"),"ぢ","ち゛"),"づ","つ゛"),"で","て゛"),"ど","と゛"),"ば","は゛"),"び","ひ゛"),"ぶ","ふ゛"),"べ","へ゛"),"ぼ","ほ゛"),"ぱ","は゜"),"ぴ","ひ゜"),"ぷ","ふ゜"),"ぺ","へ゜"),"ぽ","ほ゜")</f>
        <v/>
      </c>
      <c r="BB38" s="86" t="str">
        <f>DBCS(MID($BA38,COLUMNS($BB38:BB38),1))</f>
        <v/>
      </c>
      <c r="BC38" s="86" t="str">
        <f>DBCS(MID($BA38,COLUMNS($BB38:BC38),1))</f>
        <v/>
      </c>
      <c r="BD38" s="86" t="str">
        <f>DBCS(MID($BA38,COLUMNS($BB38:BD38),1))</f>
        <v/>
      </c>
      <c r="BE38" s="86" t="str">
        <f>DBCS(MID($BA38,COLUMNS($BB38:BE38),1))</f>
        <v/>
      </c>
      <c r="BF38" s="86" t="str">
        <f>DBCS(MID($BA38,COLUMNS($BB38:BF38),1))</f>
        <v/>
      </c>
      <c r="BG38" s="86" t="str">
        <f>DBCS(MID($BA38,COLUMNS($BB38:BG38),1))</f>
        <v/>
      </c>
      <c r="BH38" s="86" t="str">
        <f>DBCS(MID($BA38,COLUMNS($BB38:BH38),1))</f>
        <v/>
      </c>
      <c r="BI38" s="86" t="str">
        <f>DBCS(MID($BA38,COLUMNS($BB38:BI38),1))</f>
        <v/>
      </c>
      <c r="BJ38" s="86" t="str">
        <f>DBCS(MID($BA38,COLUMNS($BB38:BJ38),1))</f>
        <v/>
      </c>
      <c r="BK38" s="86" t="str">
        <f>DBCS(MID($BA38,COLUMNS($BB38:BK38),1))</f>
        <v/>
      </c>
      <c r="BL38" s="86" t="str">
        <f>DBCS(MID($BA38,COLUMNS($BB38:BL38),1))</f>
        <v/>
      </c>
      <c r="BM38" s="86" t="str">
        <f>DBCS(MID($BA38,COLUMNS($BB38:BM38),1))</f>
        <v/>
      </c>
      <c r="BN38" s="86" t="str">
        <f>DBCS(MID($BA38,COLUMNS($BB38:BN38),1))</f>
        <v/>
      </c>
      <c r="BO38" s="86" t="str">
        <f>DBCS(MID($BA38,COLUMNS($BB38:BO38),1))</f>
        <v/>
      </c>
      <c r="BP38" s="86" t="str">
        <f>DBCS(MID($BA38,COLUMNS($BB38:BP38),1))</f>
        <v/>
      </c>
      <c r="BQ38" s="86" t="str">
        <f>DBCS(MID($BA38,COLUMNS($BB38:BQ38),1))</f>
        <v/>
      </c>
      <c r="BR38" s="86" t="str">
        <f>DBCS(MID($BA38,COLUMNS($BB38:BR38),1))</f>
        <v/>
      </c>
      <c r="BS38" s="86" t="str">
        <f>DBCS(MID($BA38,COLUMNS($BB38:BS38),1))</f>
        <v/>
      </c>
      <c r="BT38" s="86" t="str">
        <f>DBCS(MID($BA38,COLUMNS($BB38:BT38),1))</f>
        <v/>
      </c>
      <c r="BU38" s="86" t="str">
        <f>DBCS(MID($BA38,COLUMNS($BB38:BU38),1))</f>
        <v/>
      </c>
      <c r="BV38" s="86" t="str">
        <f>DBCS(MID($BA38,COLUMNS($BB38:BV38),1))</f>
        <v/>
      </c>
      <c r="BW38" s="86" t="str">
        <f>DBCS(MID($BA38,COLUMNS($BB38:BW38),1))</f>
        <v/>
      </c>
      <c r="BX38" s="86" t="str">
        <f>DBCS(MID($BA38,COLUMNS($BB38:BX38),1))</f>
        <v/>
      </c>
      <c r="BY38" s="86" t="str">
        <f>DBCS(MID($BA38,COLUMNS($BB38:BY38),1))</f>
        <v/>
      </c>
      <c r="BZ38" s="86" t="str">
        <f>DBCS(MID($BA38,COLUMNS($BB38:BZ38),1))</f>
        <v/>
      </c>
      <c r="CA38" s="86" t="str">
        <f>DBCS(MID($BA38,COLUMNS($BB38:CA38),1))</f>
        <v/>
      </c>
      <c r="CB38" s="86" t="str">
        <f>DBCS(MID($BA38,COLUMNS($BB38:CB38),1))</f>
        <v/>
      </c>
      <c r="CC38" s="86" t="str">
        <f>DBCS(MID($BA38,COLUMNS($BB38:CC38),1))</f>
        <v/>
      </c>
      <c r="CD38" s="86" t="str">
        <f>DBCS(MID($BA38,COLUMNS($BB38:CD38),1))</f>
        <v/>
      </c>
      <c r="CE38" s="86" t="str">
        <f>DBCS(MID($BA38,COLUMNS($BB38:CE38),1))</f>
        <v/>
      </c>
      <c r="CF38" s="86" t="str">
        <f>DBCS(MID($BA38,COLUMNS($BB38:CF38),1))</f>
        <v/>
      </c>
      <c r="CG38" s="86" t="str">
        <f>DBCS(MID($BA38,COLUMNS($BB38:CG38),1))</f>
        <v/>
      </c>
      <c r="CH38" s="86" t="str">
        <f>DBCS(MID($BA38,COLUMNS($BB38:CH38),1))</f>
        <v/>
      </c>
      <c r="CI38" s="86" t="str">
        <f>DBCS(MID($BA38,COLUMNS($BB38:CI38),1))</f>
        <v/>
      </c>
      <c r="CJ38" s="86" t="str">
        <f>DBCS(MID($BA38,COLUMNS($BB38:CJ38),1))</f>
        <v/>
      </c>
      <c r="CK38" s="86" t="str">
        <f>DBCS(MID($BA38,COLUMNS($BB38:CK38),1))</f>
        <v/>
      </c>
      <c r="CL38" s="86" t="str">
        <f>DBCS(MID($BA38,COLUMNS($BB38:CL38),1))</f>
        <v/>
      </c>
      <c r="CM38" s="86" t="str">
        <f>DBCS(MID($BA38,COLUMNS($BB38:CM38),1))</f>
        <v/>
      </c>
      <c r="CN38" s="86" t="str">
        <f>DBCS(MID($BA38,COLUMNS($BB38:CN38),1))</f>
        <v/>
      </c>
      <c r="CO38" s="86" t="str">
        <f>DBCS(MID($BA38,COLUMNS($BB38:CO38),1))</f>
        <v/>
      </c>
    </row>
    <row r="39" spans="1:93" ht="18" customHeight="1" thickBot="1">
      <c r="C39" s="257"/>
      <c r="D39" s="623" t="s">
        <v>3</v>
      </c>
      <c r="E39" s="623"/>
      <c r="F39" s="623"/>
      <c r="G39" s="266"/>
      <c r="H39" s="242" t="str">
        <f>LEFT(AH39)</f>
        <v/>
      </c>
      <c r="I39" s="243" t="str">
        <f>MID($AH39,2,1)</f>
        <v/>
      </c>
      <c r="J39" s="243" t="str">
        <f>MID($AH39,3,1)</f>
        <v/>
      </c>
      <c r="K39" s="243" t="str">
        <f>MID($AH39,4,1)</f>
        <v/>
      </c>
      <c r="L39" s="243" t="str">
        <f>MID($AH39,5,1)</f>
        <v/>
      </c>
      <c r="M39" s="243" t="str">
        <f>MID($AH39,6,1)</f>
        <v/>
      </c>
      <c r="N39" s="243" t="str">
        <f>MID($AH39,7,1)</f>
        <v/>
      </c>
      <c r="O39" s="243" t="str">
        <f>MID($AH39,8,1)</f>
        <v/>
      </c>
      <c r="P39" s="243" t="str">
        <f>MID($AH39,9,1)</f>
        <v/>
      </c>
      <c r="Q39" s="243" t="str">
        <f>MID($AH39,10,1)</f>
        <v/>
      </c>
      <c r="R39" s="243" t="str">
        <f>MID($AH39,11,1)</f>
        <v/>
      </c>
      <c r="S39" s="243" t="str">
        <f>MID($AH39,12,1)</f>
        <v/>
      </c>
      <c r="T39" s="243" t="str">
        <f>MID($AH39,13,1)</f>
        <v/>
      </c>
      <c r="U39" s="243" t="str">
        <f>MID($AH39,14,1)</f>
        <v/>
      </c>
      <c r="V39" s="243" t="str">
        <f>MID($AH39,15,1)</f>
        <v/>
      </c>
      <c r="W39" s="243" t="str">
        <f>MID($AH39,16,1)</f>
        <v/>
      </c>
      <c r="X39" s="243" t="str">
        <f>MID($AH39,17,1)</f>
        <v/>
      </c>
      <c r="Y39" s="243" t="str">
        <f>MID($AH39,18,1)</f>
        <v/>
      </c>
      <c r="Z39" s="243" t="str">
        <f>MID($AH39,19,1)</f>
        <v/>
      </c>
      <c r="AA39" s="244" t="str">
        <f>MID($AH39,20,1)</f>
        <v/>
      </c>
      <c r="AC39" s="639" t="s">
        <v>9</v>
      </c>
      <c r="AD39" s="639"/>
      <c r="AE39" s="639"/>
      <c r="AG39" s="420" t="s">
        <v>4917</v>
      </c>
      <c r="AH39" s="607"/>
      <c r="AI39" s="608"/>
      <c r="AJ39" s="608"/>
      <c r="AK39" s="608"/>
      <c r="AL39" s="608"/>
      <c r="AM39" s="608"/>
      <c r="AN39" s="608"/>
      <c r="AO39" s="608"/>
      <c r="AP39" s="608"/>
      <c r="AQ39" s="608"/>
      <c r="AR39" s="608"/>
      <c r="AS39" s="608"/>
      <c r="AT39" s="608"/>
      <c r="AU39" s="608"/>
      <c r="AV39" s="608"/>
      <c r="AW39" s="608"/>
      <c r="AX39" s="622"/>
      <c r="AY39" s="311" t="s">
        <v>177</v>
      </c>
    </row>
    <row r="40" spans="1:93" ht="18" customHeight="1" thickBot="1">
      <c r="C40" s="257"/>
      <c r="D40" s="623" t="s">
        <v>8</v>
      </c>
      <c r="E40" s="623"/>
      <c r="F40" s="623"/>
      <c r="G40" s="266"/>
      <c r="H40" s="255" t="str">
        <f>AG41</f>
        <v/>
      </c>
      <c r="I40" s="18" t="s">
        <v>24</v>
      </c>
      <c r="J40" s="242" t="str">
        <f>LEFT(AK40,1)</f>
        <v/>
      </c>
      <c r="K40" s="244" t="str">
        <f>RIGHT(AK40,1)</f>
        <v/>
      </c>
      <c r="L40" s="18" t="s">
        <v>416</v>
      </c>
      <c r="M40" s="242" t="str">
        <f>LEFT(AM40,1)</f>
        <v/>
      </c>
      <c r="N40" s="244" t="str">
        <f>RIGHT(AM40,1)</f>
        <v/>
      </c>
      <c r="O40" s="18" t="s">
        <v>11</v>
      </c>
      <c r="P40" s="242" t="str">
        <f>LEFT(AO40,1)</f>
        <v/>
      </c>
      <c r="Q40" s="244" t="str">
        <f>RIGHT(AO40,1)</f>
        <v/>
      </c>
      <c r="R40" s="18" t="s">
        <v>12</v>
      </c>
      <c r="S40" s="18"/>
      <c r="T40" s="18"/>
      <c r="U40" s="18"/>
      <c r="V40" s="18"/>
      <c r="W40" s="18"/>
      <c r="X40" s="18"/>
      <c r="Y40" s="18"/>
      <c r="Z40" s="18"/>
      <c r="AA40" s="18"/>
      <c r="AD40" s="17" t="s">
        <v>417</v>
      </c>
      <c r="AG40" s="420" t="s">
        <v>8</v>
      </c>
      <c r="AH40" s="624"/>
      <c r="AI40" s="625"/>
      <c r="AJ40" s="286" t="s">
        <v>456</v>
      </c>
      <c r="AK40" s="283"/>
      <c r="AL40" s="284" t="s">
        <v>34</v>
      </c>
      <c r="AM40" s="283"/>
      <c r="AN40" s="284" t="s">
        <v>11</v>
      </c>
      <c r="AO40" s="283"/>
      <c r="AP40" s="284" t="s">
        <v>12</v>
      </c>
      <c r="AQ40" s="284"/>
      <c r="AR40" s="284"/>
      <c r="AS40" s="284"/>
      <c r="AT40" s="284"/>
      <c r="AU40" s="284"/>
      <c r="AV40" s="284"/>
      <c r="AW40" s="284"/>
      <c r="AX40" s="284"/>
    </row>
    <row r="41" spans="1:93" ht="18" customHeight="1">
      <c r="AG41" s="69" t="str">
        <f>LEFT(AH40)</f>
        <v/>
      </c>
      <c r="AH41" s="290" t="s">
        <v>174</v>
      </c>
      <c r="AL41" s="357" t="s">
        <v>278</v>
      </c>
    </row>
    <row r="42" spans="1:93" ht="9.9499999999999993" customHeight="1"/>
    <row r="43" spans="1:93" ht="18" customHeight="1" thickBot="1">
      <c r="AH43" s="284"/>
      <c r="AI43" s="284"/>
      <c r="AJ43" s="284"/>
      <c r="AK43" s="69" t="str">
        <f>LEFT(AH44)</f>
        <v/>
      </c>
      <c r="AL43" s="69" t="str">
        <f>MID(AH44,2,1)</f>
        <v/>
      </c>
      <c r="AM43" s="284"/>
      <c r="AN43" s="69" t="str">
        <f>LEFT(AN44)</f>
        <v/>
      </c>
      <c r="AO43" s="69" t="str">
        <f>MID(AN44,2,1)</f>
        <v/>
      </c>
      <c r="AP43" s="284"/>
      <c r="AQ43" s="284"/>
      <c r="AR43" s="357" t="s">
        <v>410</v>
      </c>
      <c r="AS43" s="284"/>
      <c r="AT43" s="284"/>
      <c r="AU43" s="284"/>
      <c r="AV43" s="284"/>
      <c r="AW43" s="284"/>
      <c r="AX43" s="284"/>
    </row>
    <row r="44" spans="1:93" ht="18" customHeight="1" thickBot="1">
      <c r="A44" s="248" t="s">
        <v>448</v>
      </c>
      <c r="C44" s="722" t="s">
        <v>7</v>
      </c>
      <c r="D44" s="723"/>
      <c r="E44" s="723"/>
      <c r="F44" s="723"/>
      <c r="G44" s="723"/>
      <c r="H44" s="260" t="str">
        <f>AK43</f>
        <v/>
      </c>
      <c r="I44" s="261" t="str">
        <f>AL43</f>
        <v/>
      </c>
      <c r="J44" s="18"/>
      <c r="K44" s="18"/>
      <c r="L44" s="18"/>
      <c r="M44" s="18"/>
      <c r="N44" s="646" t="s">
        <v>10</v>
      </c>
      <c r="O44" s="647"/>
      <c r="P44" s="648"/>
      <c r="Q44" s="260" t="str">
        <f>AN43</f>
        <v/>
      </c>
      <c r="R44" s="261" t="str">
        <f>AO43</f>
        <v/>
      </c>
      <c r="S44" s="18" t="s">
        <v>24</v>
      </c>
      <c r="T44" s="242" t="str">
        <f>IF(LEFT(AR44,1)="","",LEFT(AR44,1))</f>
        <v/>
      </c>
      <c r="U44" s="243" t="str">
        <f>IF(MID(AR44,2,1)="","",MID(AR44,2,1))</f>
        <v/>
      </c>
      <c r="V44" s="243" t="str">
        <f>IF(MID(AR44,3,1)="","",MID(AR44,3,1))</f>
        <v/>
      </c>
      <c r="W44" s="243" t="str">
        <f>IF(MID(AR44,4,1)="","",MID(AR44,4,1))</f>
        <v/>
      </c>
      <c r="X44" s="243" t="str">
        <f>IF(MID(AR44,5,1)="","",MID(AR44,5,1))</f>
        <v/>
      </c>
      <c r="Y44" s="244" t="str">
        <f>IF(RIGHT(AR44)="","",RIGHT(AR44))</f>
        <v/>
      </c>
      <c r="Z44" s="18" t="s">
        <v>24</v>
      </c>
      <c r="AA44" s="245" t="str">
        <f>IF(AX44="","",AX44)</f>
        <v/>
      </c>
      <c r="AG44" s="420" t="s">
        <v>275</v>
      </c>
      <c r="AH44" s="607"/>
      <c r="AI44" s="608"/>
      <c r="AJ44" s="622"/>
      <c r="AK44" s="284"/>
      <c r="AL44" s="285" t="s">
        <v>461</v>
      </c>
      <c r="AM44" s="284"/>
      <c r="AN44" s="607"/>
      <c r="AO44" s="608"/>
      <c r="AP44" s="622"/>
      <c r="AQ44" s="286" t="s">
        <v>460</v>
      </c>
      <c r="AR44" s="636"/>
      <c r="AS44" s="637"/>
      <c r="AT44" s="637"/>
      <c r="AU44" s="637"/>
      <c r="AV44" s="638"/>
      <c r="AW44" s="286" t="s">
        <v>459</v>
      </c>
      <c r="AX44" s="287"/>
    </row>
    <row r="45" spans="1:93" ht="18" customHeight="1" thickBot="1">
      <c r="C45" s="257"/>
      <c r="D45" s="623" t="s">
        <v>26</v>
      </c>
      <c r="E45" s="623"/>
      <c r="F45" s="623"/>
      <c r="G45" s="266"/>
      <c r="H45" s="268" t="str">
        <f>BB45</f>
        <v/>
      </c>
      <c r="I45" s="269" t="str">
        <f t="shared" ref="I45" si="77">BC45</f>
        <v/>
      </c>
      <c r="J45" s="269" t="str">
        <f t="shared" ref="J45" si="78">BD45</f>
        <v/>
      </c>
      <c r="K45" s="269" t="str">
        <f t="shared" ref="K45" si="79">BE45</f>
        <v/>
      </c>
      <c r="L45" s="269" t="str">
        <f t="shared" ref="L45" si="80">BF45</f>
        <v/>
      </c>
      <c r="M45" s="269" t="str">
        <f t="shared" ref="M45" si="81">BG45</f>
        <v/>
      </c>
      <c r="N45" s="269" t="str">
        <f t="shared" ref="N45" si="82">BH45</f>
        <v/>
      </c>
      <c r="O45" s="269" t="str">
        <f t="shared" ref="O45" si="83">BI45</f>
        <v/>
      </c>
      <c r="P45" s="269" t="str">
        <f t="shared" ref="P45" si="84">BJ45</f>
        <v/>
      </c>
      <c r="Q45" s="269" t="str">
        <f t="shared" ref="Q45" si="85">BK45</f>
        <v/>
      </c>
      <c r="R45" s="269" t="str">
        <f t="shared" ref="R45" si="86">BL45</f>
        <v/>
      </c>
      <c r="S45" s="269" t="str">
        <f t="shared" ref="S45" si="87">BM45</f>
        <v/>
      </c>
      <c r="T45" s="269" t="str">
        <f t="shared" ref="T45" si="88">BN45</f>
        <v/>
      </c>
      <c r="U45" s="269" t="str">
        <f t="shared" ref="U45" si="89">BO45</f>
        <v/>
      </c>
      <c r="V45" s="269" t="str">
        <f t="shared" ref="V45" si="90">BP45</f>
        <v/>
      </c>
      <c r="W45" s="269" t="str">
        <f t="shared" ref="W45" si="91">BQ45</f>
        <v/>
      </c>
      <c r="X45" s="269" t="str">
        <f t="shared" ref="X45" si="92">BR45</f>
        <v/>
      </c>
      <c r="Y45" s="269" t="str">
        <f t="shared" ref="Y45" si="93">BS45</f>
        <v/>
      </c>
      <c r="Z45" s="269" t="str">
        <f t="shared" ref="Z45" si="94">BT45</f>
        <v/>
      </c>
      <c r="AA45" s="270" t="str">
        <f t="shared" ref="AA45" si="95">BU45</f>
        <v/>
      </c>
      <c r="AG45" s="420" t="s">
        <v>26</v>
      </c>
      <c r="AH45" s="607"/>
      <c r="AI45" s="608"/>
      <c r="AJ45" s="608"/>
      <c r="AK45" s="608"/>
      <c r="AL45" s="608"/>
      <c r="AM45" s="608"/>
      <c r="AN45" s="608"/>
      <c r="AO45" s="608"/>
      <c r="AP45" s="608"/>
      <c r="AQ45" s="608"/>
      <c r="AR45" s="608"/>
      <c r="AS45" s="608"/>
      <c r="AT45" s="608"/>
      <c r="AU45" s="608"/>
      <c r="AV45" s="608"/>
      <c r="AW45" s="608"/>
      <c r="AX45" s="622"/>
      <c r="AY45" s="311" t="s">
        <v>177</v>
      </c>
      <c r="AZ45" s="86" t="str">
        <f>ASC(AH45)</f>
        <v/>
      </c>
      <c r="BA45" s="86" t="str">
        <f>SUBSTITUTE(SUBSTITUTE(SUBSTITUTE(SUBSTITUTE(SUBSTITUTE(SUBSTITUTE(SUBSTITUTE(SUBSTITUTE(SUBSTITUTE(SUBSTITUTE(SUBSTITUTE(SUBSTITUTE(SUBSTITUTE(SUBSTITUTE(SUBSTITUTE(SUBSTITUTE(SUBSTITUTE(SUBSTITUTE(SUBSTITUTE(SUBSTITUTE(SUBSTITUTE(SUBSTITUTE(SUBSTITUTE(SUBSTITUTE(SUBSTITUTE(AZ45,"が","か゛"),"ぎ","き゛"),"ぐ","く゛"),"げ","け゛"),"ご","こ゛"),"ざ","さ゛"),"じ","し゛"),"ず","す゛"),"ぜ","せ゛"),"ぞ","そ゛"),"だ","た゛"),"ぢ","ち゛"),"づ","つ゛"),"で","て゛"),"ど","と゛"),"ば","は゛"),"び","ひ゛"),"ぶ","ふ゛"),"べ","へ゛"),"ぼ","ほ゛"),"ぱ","は゜"),"ぴ","ひ゜"),"ぷ","ふ゜"),"ぺ","へ゜"),"ぽ","ほ゜")</f>
        <v/>
      </c>
      <c r="BB45" s="86" t="str">
        <f>DBCS(MID($BA45,COLUMNS($BB45:BB45),1))</f>
        <v/>
      </c>
      <c r="BC45" s="86" t="str">
        <f>DBCS(MID($BA45,COLUMNS($BB45:BC45),1))</f>
        <v/>
      </c>
      <c r="BD45" s="86" t="str">
        <f>DBCS(MID($BA45,COLUMNS($BB45:BD45),1))</f>
        <v/>
      </c>
      <c r="BE45" s="86" t="str">
        <f>DBCS(MID($BA45,COLUMNS($BB45:BE45),1))</f>
        <v/>
      </c>
      <c r="BF45" s="86" t="str">
        <f>DBCS(MID($BA45,COLUMNS($BB45:BF45),1))</f>
        <v/>
      </c>
      <c r="BG45" s="86" t="str">
        <f>DBCS(MID($BA45,COLUMNS($BB45:BG45),1))</f>
        <v/>
      </c>
      <c r="BH45" s="86" t="str">
        <f>DBCS(MID($BA45,COLUMNS($BB45:BH45),1))</f>
        <v/>
      </c>
      <c r="BI45" s="86" t="str">
        <f>DBCS(MID($BA45,COLUMNS($BB45:BI45),1))</f>
        <v/>
      </c>
      <c r="BJ45" s="86" t="str">
        <f>DBCS(MID($BA45,COLUMNS($BB45:BJ45),1))</f>
        <v/>
      </c>
      <c r="BK45" s="86" t="str">
        <f>DBCS(MID($BA45,COLUMNS($BB45:BK45),1))</f>
        <v/>
      </c>
      <c r="BL45" s="86" t="str">
        <f>DBCS(MID($BA45,COLUMNS($BB45:BL45),1))</f>
        <v/>
      </c>
      <c r="BM45" s="86" t="str">
        <f>DBCS(MID($BA45,COLUMNS($BB45:BM45),1))</f>
        <v/>
      </c>
      <c r="BN45" s="86" t="str">
        <f>DBCS(MID($BA45,COLUMNS($BB45:BN45),1))</f>
        <v/>
      </c>
      <c r="BO45" s="86" t="str">
        <f>DBCS(MID($BA45,COLUMNS($BB45:BO45),1))</f>
        <v/>
      </c>
      <c r="BP45" s="86" t="str">
        <f>DBCS(MID($BA45,COLUMNS($BB45:BP45),1))</f>
        <v/>
      </c>
      <c r="BQ45" s="86" t="str">
        <f>DBCS(MID($BA45,COLUMNS($BB45:BQ45),1))</f>
        <v/>
      </c>
      <c r="BR45" s="86" t="str">
        <f>DBCS(MID($BA45,COLUMNS($BB45:BR45),1))</f>
        <v/>
      </c>
      <c r="BS45" s="86" t="str">
        <f>DBCS(MID($BA45,COLUMNS($BB45:BS45),1))</f>
        <v/>
      </c>
      <c r="BT45" s="86" t="str">
        <f>DBCS(MID($BA45,COLUMNS($BB45:BT45),1))</f>
        <v/>
      </c>
      <c r="BU45" s="86" t="str">
        <f>DBCS(MID($BA45,COLUMNS($BB45:BU45),1))</f>
        <v/>
      </c>
      <c r="BV45" s="86" t="str">
        <f>DBCS(MID($BA45,COLUMNS($BB45:BV45),1))</f>
        <v/>
      </c>
      <c r="BW45" s="86" t="str">
        <f>DBCS(MID($BA45,COLUMNS($BB45:BW45),1))</f>
        <v/>
      </c>
      <c r="BX45" s="86" t="str">
        <f>DBCS(MID($BA45,COLUMNS($BB45:BX45),1))</f>
        <v/>
      </c>
      <c r="BY45" s="86" t="str">
        <f>DBCS(MID($BA45,COLUMNS($BB45:BY45),1))</f>
        <v/>
      </c>
      <c r="BZ45" s="86" t="str">
        <f>DBCS(MID($BA45,COLUMNS($BB45:BZ45),1))</f>
        <v/>
      </c>
      <c r="CA45" s="86" t="str">
        <f>DBCS(MID($BA45,COLUMNS($BB45:CA45),1))</f>
        <v/>
      </c>
      <c r="CB45" s="86" t="str">
        <f>DBCS(MID($BA45,COLUMNS($BB45:CB45),1))</f>
        <v/>
      </c>
      <c r="CC45" s="86" t="str">
        <f>DBCS(MID($BA45,COLUMNS($BB45:CC45),1))</f>
        <v/>
      </c>
      <c r="CD45" s="86" t="str">
        <f>DBCS(MID($BA45,COLUMNS($BB45:CD45),1))</f>
        <v/>
      </c>
      <c r="CE45" s="86" t="str">
        <f>DBCS(MID($BA45,COLUMNS($BB45:CE45),1))</f>
        <v/>
      </c>
      <c r="CF45" s="86" t="str">
        <f>DBCS(MID($BA45,COLUMNS($BB45:CF45),1))</f>
        <v/>
      </c>
      <c r="CG45" s="86" t="str">
        <f>DBCS(MID($BA45,COLUMNS($BB45:CG45),1))</f>
        <v/>
      </c>
      <c r="CH45" s="86" t="str">
        <f>DBCS(MID($BA45,COLUMNS($BB45:CH45),1))</f>
        <v/>
      </c>
      <c r="CI45" s="86" t="str">
        <f>DBCS(MID($BA45,COLUMNS($BB45:CI45),1))</f>
        <v/>
      </c>
      <c r="CJ45" s="86" t="str">
        <f>DBCS(MID($BA45,COLUMNS($BB45:CJ45),1))</f>
        <v/>
      </c>
      <c r="CK45" s="86" t="str">
        <f>DBCS(MID($BA45,COLUMNS($BB45:CK45),1))</f>
        <v/>
      </c>
      <c r="CL45" s="86" t="str">
        <f>DBCS(MID($BA45,COLUMNS($BB45:CL45),1))</f>
        <v/>
      </c>
      <c r="CM45" s="86" t="str">
        <f>DBCS(MID($BA45,COLUMNS($BB45:CM45),1))</f>
        <v/>
      </c>
      <c r="CN45" s="86" t="str">
        <f>DBCS(MID($BA45,COLUMNS($BB45:CN45),1))</f>
        <v/>
      </c>
      <c r="CO45" s="86" t="str">
        <f>DBCS(MID($BA45,COLUMNS($BB45:CO45),1))</f>
        <v/>
      </c>
    </row>
    <row r="46" spans="1:93" ht="18" customHeight="1" thickBot="1">
      <c r="C46" s="257"/>
      <c r="D46" s="623" t="s">
        <v>3</v>
      </c>
      <c r="E46" s="623"/>
      <c r="F46" s="623"/>
      <c r="G46" s="266"/>
      <c r="H46" s="242" t="str">
        <f>LEFT(AH46)</f>
        <v/>
      </c>
      <c r="I46" s="243" t="str">
        <f>MID($AH46,2,1)</f>
        <v/>
      </c>
      <c r="J46" s="243" t="str">
        <f>MID($AH46,3,1)</f>
        <v/>
      </c>
      <c r="K46" s="243" t="str">
        <f>MID($AH46,4,1)</f>
        <v/>
      </c>
      <c r="L46" s="243" t="str">
        <f>MID($AH46,5,1)</f>
        <v/>
      </c>
      <c r="M46" s="243" t="str">
        <f>MID($AH46,6,1)</f>
        <v/>
      </c>
      <c r="N46" s="243" t="str">
        <f>MID($AH46,7,1)</f>
        <v/>
      </c>
      <c r="O46" s="243" t="str">
        <f>MID($AH46,8,1)</f>
        <v/>
      </c>
      <c r="P46" s="243" t="str">
        <f>MID($AH46,9,1)</f>
        <v/>
      </c>
      <c r="Q46" s="243" t="str">
        <f>MID($AH46,10,1)</f>
        <v/>
      </c>
      <c r="R46" s="243" t="str">
        <f>MID($AH46,11,1)</f>
        <v/>
      </c>
      <c r="S46" s="243" t="str">
        <f>MID($AH46,12,1)</f>
        <v/>
      </c>
      <c r="T46" s="243" t="str">
        <f>MID($AH46,13,1)</f>
        <v/>
      </c>
      <c r="U46" s="243" t="str">
        <f>MID($AH46,14,1)</f>
        <v/>
      </c>
      <c r="V46" s="243" t="str">
        <f>MID($AH46,15,1)</f>
        <v/>
      </c>
      <c r="W46" s="243" t="str">
        <f>MID($AH46,16,1)</f>
        <v/>
      </c>
      <c r="X46" s="243" t="str">
        <f>MID($AH46,17,1)</f>
        <v/>
      </c>
      <c r="Y46" s="243" t="str">
        <f>MID($AH46,18,1)</f>
        <v/>
      </c>
      <c r="Z46" s="243" t="str">
        <f>MID($AH46,19,1)</f>
        <v/>
      </c>
      <c r="AA46" s="244" t="str">
        <f>MID($AH46,20,1)</f>
        <v/>
      </c>
      <c r="AC46" s="639" t="s">
        <v>9</v>
      </c>
      <c r="AD46" s="639"/>
      <c r="AE46" s="639"/>
      <c r="AG46" s="420" t="s">
        <v>4917</v>
      </c>
      <c r="AH46" s="607"/>
      <c r="AI46" s="608"/>
      <c r="AJ46" s="608"/>
      <c r="AK46" s="608"/>
      <c r="AL46" s="608"/>
      <c r="AM46" s="608"/>
      <c r="AN46" s="608"/>
      <c r="AO46" s="608"/>
      <c r="AP46" s="608"/>
      <c r="AQ46" s="608"/>
      <c r="AR46" s="608"/>
      <c r="AS46" s="608"/>
      <c r="AT46" s="608"/>
      <c r="AU46" s="608"/>
      <c r="AV46" s="608"/>
      <c r="AW46" s="608"/>
      <c r="AX46" s="622"/>
      <c r="AY46" s="311" t="s">
        <v>177</v>
      </c>
    </row>
    <row r="47" spans="1:93" ht="18" customHeight="1" thickBot="1">
      <c r="C47" s="257"/>
      <c r="D47" s="623" t="s">
        <v>8</v>
      </c>
      <c r="E47" s="623"/>
      <c r="F47" s="623"/>
      <c r="G47" s="266"/>
      <c r="H47" s="255" t="str">
        <f>AG48</f>
        <v/>
      </c>
      <c r="I47" s="18" t="s">
        <v>24</v>
      </c>
      <c r="J47" s="242" t="str">
        <f>LEFT(AK47,1)</f>
        <v/>
      </c>
      <c r="K47" s="244" t="str">
        <f>RIGHT(AK47,1)</f>
        <v/>
      </c>
      <c r="L47" s="18" t="s">
        <v>416</v>
      </c>
      <c r="M47" s="242" t="str">
        <f>LEFT(AM47,1)</f>
        <v/>
      </c>
      <c r="N47" s="244" t="str">
        <f>RIGHT(AM47,1)</f>
        <v/>
      </c>
      <c r="O47" s="18" t="s">
        <v>11</v>
      </c>
      <c r="P47" s="242" t="str">
        <f>LEFT(AO47,1)</f>
        <v/>
      </c>
      <c r="Q47" s="244" t="str">
        <f>RIGHT(AO47,1)</f>
        <v/>
      </c>
      <c r="R47" s="18" t="s">
        <v>12</v>
      </c>
      <c r="S47" s="18"/>
      <c r="T47" s="18"/>
      <c r="U47" s="18"/>
      <c r="V47" s="18"/>
      <c r="W47" s="18"/>
      <c r="X47" s="18"/>
      <c r="Y47" s="18"/>
      <c r="Z47" s="18"/>
      <c r="AA47" s="18"/>
      <c r="AD47" s="17" t="s">
        <v>18</v>
      </c>
      <c r="AG47" s="420" t="s">
        <v>8</v>
      </c>
      <c r="AH47" s="624"/>
      <c r="AI47" s="625"/>
      <c r="AJ47" s="286" t="s">
        <v>456</v>
      </c>
      <c r="AK47" s="283"/>
      <c r="AL47" s="284" t="s">
        <v>34</v>
      </c>
      <c r="AM47" s="283"/>
      <c r="AN47" s="284" t="s">
        <v>11</v>
      </c>
      <c r="AO47" s="283"/>
      <c r="AP47" s="284" t="s">
        <v>12</v>
      </c>
      <c r="AQ47" s="284"/>
      <c r="AR47" s="284"/>
      <c r="AS47" s="284"/>
      <c r="AT47" s="284"/>
      <c r="AU47" s="284"/>
      <c r="AV47" s="284"/>
      <c r="AW47" s="284"/>
      <c r="AX47" s="284"/>
    </row>
    <row r="48" spans="1:93" ht="18" customHeight="1">
      <c r="AG48" s="69" t="str">
        <f>LEFT(AH47)</f>
        <v/>
      </c>
      <c r="AH48" s="290" t="s">
        <v>174</v>
      </c>
      <c r="AL48" s="357" t="s">
        <v>278</v>
      </c>
    </row>
    <row r="49" ht="17.25" customHeight="1"/>
  </sheetData>
  <sheetProtection sheet="1" objects="1" scenarios="1"/>
  <protectedRanges>
    <protectedRange sqref="AN30 AR30 AH30:AH33 AK33 AM33 AO33" name="範囲1"/>
  </protectedRanges>
  <mergeCells count="76">
    <mergeCell ref="A1:AE1"/>
    <mergeCell ref="D10:F10"/>
    <mergeCell ref="AH10:AX10"/>
    <mergeCell ref="D4:G4"/>
    <mergeCell ref="K4:R4"/>
    <mergeCell ref="L5:M5"/>
    <mergeCell ref="C9:G9"/>
    <mergeCell ref="N9:P9"/>
    <mergeCell ref="AH9:AJ9"/>
    <mergeCell ref="AN9:AP9"/>
    <mergeCell ref="AR9:AV9"/>
    <mergeCell ref="C16:G16"/>
    <mergeCell ref="N16:P16"/>
    <mergeCell ref="AH16:AJ16"/>
    <mergeCell ref="AN16:AP16"/>
    <mergeCell ref="AR16:AV16"/>
    <mergeCell ref="D11:F11"/>
    <mergeCell ref="AC11:AE11"/>
    <mergeCell ref="AH11:AX11"/>
    <mergeCell ref="D12:F12"/>
    <mergeCell ref="AH12:AI12"/>
    <mergeCell ref="D24:F24"/>
    <mergeCell ref="AH24:AX24"/>
    <mergeCell ref="D17:F17"/>
    <mergeCell ref="AH17:AX17"/>
    <mergeCell ref="D18:F18"/>
    <mergeCell ref="AC18:AE18"/>
    <mergeCell ref="AH18:AX18"/>
    <mergeCell ref="D19:F19"/>
    <mergeCell ref="AH19:AI19"/>
    <mergeCell ref="C23:G23"/>
    <mergeCell ref="N23:P23"/>
    <mergeCell ref="AH23:AJ23"/>
    <mergeCell ref="AN23:AP23"/>
    <mergeCell ref="AR23:AV23"/>
    <mergeCell ref="AH46:AX46"/>
    <mergeCell ref="D25:F25"/>
    <mergeCell ref="AC25:AE25"/>
    <mergeCell ref="AH25:AX25"/>
    <mergeCell ref="D26:F26"/>
    <mergeCell ref="AH26:AI26"/>
    <mergeCell ref="C30:G30"/>
    <mergeCell ref="N30:P30"/>
    <mergeCell ref="AH30:AJ30"/>
    <mergeCell ref="AN30:AP30"/>
    <mergeCell ref="AR30:AV30"/>
    <mergeCell ref="D38:F38"/>
    <mergeCell ref="AH38:AX38"/>
    <mergeCell ref="D31:F31"/>
    <mergeCell ref="AH31:AX31"/>
    <mergeCell ref="D32:F32"/>
    <mergeCell ref="AC32:AE32"/>
    <mergeCell ref="AH32:AX32"/>
    <mergeCell ref="D33:F33"/>
    <mergeCell ref="AH33:AI33"/>
    <mergeCell ref="C37:G37"/>
    <mergeCell ref="N37:P37"/>
    <mergeCell ref="AH37:AJ37"/>
    <mergeCell ref="AN37:AP37"/>
    <mergeCell ref="AR37:AV37"/>
    <mergeCell ref="D47:F47"/>
    <mergeCell ref="AH47:AI47"/>
    <mergeCell ref="D39:F39"/>
    <mergeCell ref="AC39:AE39"/>
    <mergeCell ref="AH39:AX39"/>
    <mergeCell ref="D40:F40"/>
    <mergeCell ref="AH40:AI40"/>
    <mergeCell ref="C44:G44"/>
    <mergeCell ref="N44:P44"/>
    <mergeCell ref="AH44:AJ44"/>
    <mergeCell ref="AN44:AP44"/>
    <mergeCell ref="AR44:AV44"/>
    <mergeCell ref="D45:F45"/>
    <mergeCell ref="AH45:AX45"/>
    <mergeCell ref="D46:F46"/>
    <mergeCell ref="AC46:AE46"/>
  </mergeCells>
  <phoneticPr fontId="4"/>
  <dataValidations xWindow="811" yWindow="509" count="6">
    <dataValidation type="textLength" imeMode="disabled" operator="equal" allowBlank="1" showInputMessage="1" showErrorMessage="1" error="2桁の数字を入力ください。" prompt="2桁の数字を入力ください。" sqref="AK12 AM12 AO12 AK19 AM19 AO19 AK26 AM26 AO26 AK33 AM33 AO33 AK40 AM40 AO40 AK47 AM47 AO47" xr:uid="{00000000-0002-0000-0100-000000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R9:AV9 AR16:AV16 AR23:AV23 AR30:AV30 AR37:AV37 AR44:AV44" xr:uid="{00000000-0002-0000-0100-000001000000}">
      <formula1>6</formula1>
    </dataValidation>
    <dataValidation type="textLength" operator="equal" allowBlank="1" showInputMessage="1" showErrorMessage="1" error="1桁で入力ください。" prompt="1桁で入力ください。" sqref="AX9 AX16 AX23 AX30 AX37 AX44" xr:uid="{00000000-0002-0000-0100-000002000000}">
      <formula1>1</formula1>
    </dataValidation>
    <dataValidation imeMode="fullKatakana" allowBlank="1" showInputMessage="1" showErrorMessage="1" sqref="AH45:AX45 AH38:AX38 AH31:AX31 AH24:AX24 AH17:AX17" xr:uid="{00000000-0002-0000-0100-000003000000}"/>
    <dataValidation imeMode="fullKatakana" allowBlank="1" showInputMessage="1" showErrorMessage="1" prompt="姓名の間は１マスあける" sqref="AH10:AX10" xr:uid="{7A7FC391-7034-4A1F-91D4-F561FA8A654A}"/>
    <dataValidation allowBlank="1" showInputMessage="1" showErrorMessage="1" prompt="姓名の間は１マスあける" sqref="AH11:AX11" xr:uid="{E558C19F-7B45-4513-802A-8D0C431CBDE2}"/>
  </dataValidations>
  <pageMargins left="0.78740157480314965" right="0" top="0.59055118110236227" bottom="0.19685039370078741" header="0.51181102362204722" footer="0.51181102362204722"/>
  <pageSetup paperSize="9" scale="99"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xWindow="811" yWindow="509" count="3">
        <x14:dataValidation type="list" allowBlank="1" showInputMessage="1" showErrorMessage="1" xr:uid="{00000000-0002-0000-0100-000004000000}">
          <x14:formula1>
            <xm:f>コード１!$I$2:$I$6</xm:f>
          </x14:formula1>
          <xm:sqref>AH12:AI12 AH19:AI19 AH26:AI26 AH33:AI33 AH40:AI40 AH47:AI47</xm:sqref>
        </x14:dataValidation>
        <x14:dataValidation type="list" allowBlank="1" showInputMessage="1" showErrorMessage="1" xr:uid="{00000000-0002-0000-0100-000005000000}">
          <x14:formula1>
            <xm:f>コード１!$A$3:$A$62</xm:f>
          </x14:formula1>
          <xm:sqref>AN44:AP44 AN16:AP16 AN23:AP23 AN30:AP30 AN37:AP37 AN9:AP9</xm:sqref>
        </x14:dataValidation>
        <x14:dataValidation type="list" allowBlank="1" showInputMessage="1" showErrorMessage="1" xr:uid="{00000000-0002-0000-0100-000006000000}">
          <x14:formula1>
            <xm:f>コード１!$G$2:$G$12</xm:f>
          </x14:formula1>
          <xm:sqref>AH44:AJ44 AH37:AJ37 AH30:AJ30 AH23:AJ23 AH16:AJ16 AH9:AJ9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Z48"/>
  <sheetViews>
    <sheetView zoomScale="80" zoomScaleNormal="80" zoomScaleSheetLayoutView="80" workbookViewId="0">
      <selection activeCell="AH8" sqref="AH8:AJ8"/>
    </sheetView>
  </sheetViews>
  <sheetFormatPr defaultColWidth="3.375" defaultRowHeight="15.95" customHeight="1"/>
  <cols>
    <col min="1" max="1" width="4.125" style="9" customWidth="1"/>
    <col min="2" max="2" width="2.125" style="9" customWidth="1"/>
    <col min="3" max="30" width="3.125" style="9" customWidth="1"/>
    <col min="31" max="31" width="1.5" style="9" customWidth="1"/>
    <col min="32" max="32" width="3.25" style="284" customWidth="1"/>
    <col min="33" max="33" width="11.375" style="284" customWidth="1"/>
    <col min="34" max="50" width="4.75" style="146" customWidth="1"/>
    <col min="51" max="51" width="10.125" style="146" customWidth="1"/>
    <col min="52" max="52" width="4" style="146" customWidth="1"/>
    <col min="53" max="54" width="4" style="9" customWidth="1"/>
    <col min="55" max="61" width="2.875" style="9" customWidth="1"/>
    <col min="62" max="16384" width="3.375" style="9"/>
  </cols>
  <sheetData>
    <row r="1" spans="1:55" ht="15.95" customHeight="1" thickBot="1">
      <c r="A1" s="639" t="s">
        <v>462</v>
      </c>
      <c r="B1" s="639"/>
      <c r="C1" s="639"/>
      <c r="D1" s="639"/>
      <c r="E1" s="639"/>
      <c r="F1" s="639"/>
      <c r="G1" s="639"/>
      <c r="H1" s="639"/>
      <c r="I1" s="639"/>
      <c r="J1" s="639"/>
      <c r="K1" s="639"/>
      <c r="L1" s="639"/>
      <c r="M1" s="639"/>
      <c r="N1" s="639"/>
      <c r="O1" s="639"/>
      <c r="P1" s="639"/>
      <c r="Q1" s="639"/>
      <c r="R1" s="639"/>
      <c r="S1" s="639"/>
      <c r="T1" s="639"/>
      <c r="U1" s="639"/>
      <c r="V1" s="639"/>
      <c r="W1" s="639"/>
      <c r="X1" s="639"/>
      <c r="Y1" s="639"/>
      <c r="Z1" s="639"/>
      <c r="AA1" s="639"/>
      <c r="AB1" s="639"/>
      <c r="AC1" s="639"/>
      <c r="AD1" s="639"/>
      <c r="AE1" s="639"/>
    </row>
    <row r="2" spans="1:55" s="60" customFormat="1" ht="15.95" customHeight="1" thickBot="1">
      <c r="AB2" s="10" t="s">
        <v>463</v>
      </c>
      <c r="AC2" s="11" t="s">
        <v>464</v>
      </c>
      <c r="AD2" s="12" t="s">
        <v>465</v>
      </c>
      <c r="AF2" s="289"/>
      <c r="AG2" s="289"/>
      <c r="AH2" s="291"/>
      <c r="AI2" s="291"/>
      <c r="AJ2" s="291"/>
      <c r="AK2" s="291"/>
      <c r="AL2" s="291"/>
      <c r="AM2" s="291"/>
      <c r="AN2" s="291"/>
      <c r="AO2" s="291"/>
      <c r="AP2" s="291"/>
      <c r="AQ2" s="291"/>
      <c r="AR2" s="291"/>
      <c r="AS2" s="291"/>
      <c r="AT2" s="291"/>
      <c r="AU2" s="291"/>
      <c r="AV2" s="291"/>
      <c r="AW2" s="291"/>
      <c r="AX2" s="291"/>
      <c r="AY2" s="291"/>
      <c r="AZ2" s="291"/>
    </row>
    <row r="3" spans="1:55" s="60" customFormat="1" ht="15.95" customHeight="1">
      <c r="AB3" s="18"/>
      <c r="AC3" s="18"/>
      <c r="AD3" s="18"/>
      <c r="AF3" s="289"/>
      <c r="AG3" s="289"/>
      <c r="AH3" s="291"/>
      <c r="AI3" s="291"/>
      <c r="AJ3" s="291"/>
      <c r="AK3" s="291"/>
      <c r="AL3" s="291"/>
      <c r="AM3" s="291"/>
      <c r="AN3" s="291"/>
      <c r="AO3" s="291"/>
      <c r="AP3" s="291"/>
      <c r="AQ3" s="291"/>
      <c r="AR3" s="291"/>
      <c r="AS3" s="291"/>
      <c r="AT3" s="291"/>
      <c r="AU3" s="291"/>
      <c r="AV3" s="291"/>
      <c r="AW3" s="291"/>
      <c r="AX3" s="291"/>
      <c r="AY3" s="291"/>
      <c r="AZ3" s="291"/>
    </row>
    <row r="4" spans="1:55" s="60" customFormat="1" ht="15.95" customHeight="1">
      <c r="D4" s="670" t="s">
        <v>5</v>
      </c>
      <c r="E4" s="670"/>
      <c r="F4" s="670"/>
      <c r="G4" s="670"/>
      <c r="K4" s="730" t="s">
        <v>6</v>
      </c>
      <c r="L4" s="730"/>
      <c r="M4" s="730"/>
      <c r="N4" s="730"/>
      <c r="O4" s="730"/>
      <c r="P4" s="730"/>
      <c r="Q4" s="730"/>
      <c r="R4" s="730"/>
      <c r="AF4" s="289"/>
      <c r="AG4" s="289"/>
      <c r="AH4" s="291"/>
      <c r="AI4" s="291"/>
      <c r="AJ4" s="291"/>
      <c r="AK4" s="291"/>
      <c r="AL4" s="291"/>
      <c r="AM4" s="291"/>
      <c r="AN4" s="291"/>
      <c r="AO4" s="291"/>
      <c r="AP4" s="291"/>
      <c r="AQ4" s="291"/>
      <c r="AR4" s="291"/>
      <c r="AS4" s="291"/>
      <c r="AT4" s="291"/>
      <c r="AU4" s="291"/>
      <c r="AV4" s="291"/>
      <c r="AW4" s="291"/>
      <c r="AX4" s="291"/>
      <c r="AY4" s="291"/>
      <c r="AZ4" s="291"/>
    </row>
    <row r="5" spans="1:55" s="60" customFormat="1" ht="18" customHeight="1">
      <c r="C5" s="52" t="s">
        <v>18</v>
      </c>
      <c r="D5" s="58"/>
      <c r="E5" s="58"/>
      <c r="F5" s="58"/>
      <c r="G5" s="58"/>
      <c r="H5" s="59"/>
      <c r="J5" s="240" t="str">
        <f>一面!R24</f>
        <v>2</v>
      </c>
      <c r="K5" s="267" t="str">
        <f>一面!S24</f>
        <v>8</v>
      </c>
      <c r="L5" s="671" t="str">
        <f>一面!T24</f>
        <v>(　　）</v>
      </c>
      <c r="M5" s="671"/>
      <c r="N5" s="242" t="str">
        <f>一面!V24</f>
        <v/>
      </c>
      <c r="O5" s="243" t="str">
        <f>一面!W24</f>
        <v/>
      </c>
      <c r="P5" s="243" t="str">
        <f>一面!X24</f>
        <v/>
      </c>
      <c r="Q5" s="243" t="str">
        <f>一面!Y24</f>
        <v/>
      </c>
      <c r="R5" s="243" t="str">
        <f>一面!Z24</f>
        <v/>
      </c>
      <c r="S5" s="244" t="str">
        <f>一面!AA24</f>
        <v/>
      </c>
      <c r="AF5" s="289"/>
      <c r="AG5" s="289"/>
      <c r="AH5" s="291"/>
      <c r="AI5" s="291"/>
      <c r="AJ5" s="291"/>
      <c r="AK5" s="291"/>
      <c r="AL5" s="291"/>
      <c r="AM5" s="291"/>
      <c r="AN5" s="291"/>
      <c r="AO5" s="291"/>
      <c r="AP5" s="291"/>
      <c r="AQ5" s="291"/>
      <c r="AR5" s="291"/>
      <c r="AS5" s="291"/>
      <c r="AT5" s="291"/>
      <c r="AU5" s="291"/>
      <c r="AV5" s="291"/>
      <c r="AW5" s="291"/>
      <c r="AX5" s="291"/>
      <c r="AY5" s="291"/>
      <c r="AZ5" s="291"/>
    </row>
    <row r="6" spans="1:55" s="60" customFormat="1" ht="18" customHeight="1">
      <c r="J6" s="18"/>
      <c r="K6" s="18"/>
      <c r="L6" s="18"/>
      <c r="M6" s="18"/>
      <c r="N6" s="18"/>
      <c r="O6" s="18"/>
      <c r="P6" s="18"/>
      <c r="Q6" s="18"/>
      <c r="R6" s="18"/>
      <c r="S6" s="18"/>
      <c r="AF6" s="289"/>
      <c r="AG6" s="289"/>
      <c r="AH6" s="291"/>
      <c r="AI6" s="291"/>
      <c r="AJ6" s="291"/>
      <c r="AK6" s="291"/>
      <c r="AL6" s="291"/>
      <c r="AM6" s="291"/>
      <c r="AN6" s="291"/>
      <c r="AO6" s="291"/>
      <c r="AP6" s="291"/>
      <c r="AQ6" s="291"/>
      <c r="AR6" s="291"/>
      <c r="AS6" s="291"/>
      <c r="AT6" s="291"/>
      <c r="AU6" s="291"/>
      <c r="AV6" s="291"/>
      <c r="AW6" s="291"/>
      <c r="AX6" s="291"/>
      <c r="AY6" s="291"/>
      <c r="AZ6" s="291"/>
    </row>
    <row r="7" spans="1:55" s="60" customFormat="1" ht="18" customHeight="1" thickBot="1">
      <c r="J7" s="18"/>
      <c r="K7" s="18"/>
      <c r="L7" s="18"/>
      <c r="M7" s="18"/>
      <c r="N7" s="18"/>
      <c r="O7" s="18"/>
      <c r="P7" s="18"/>
      <c r="Q7" s="18"/>
      <c r="R7" s="18"/>
      <c r="S7" s="18"/>
      <c r="AF7" s="289"/>
      <c r="AG7" s="289"/>
      <c r="AH7" s="291"/>
      <c r="AI7" s="291"/>
      <c r="AJ7" s="291"/>
      <c r="AK7" s="291"/>
      <c r="AL7" s="291"/>
      <c r="AM7" s="291"/>
      <c r="AN7" s="291"/>
      <c r="AO7" s="291"/>
      <c r="AP7" s="291"/>
      <c r="AQ7" s="291"/>
      <c r="AR7" s="291"/>
      <c r="AS7" s="291"/>
      <c r="AT7" s="291"/>
      <c r="AU7" s="291"/>
      <c r="AV7" s="291"/>
      <c r="AW7" s="291"/>
      <c r="AX7" s="291"/>
      <c r="AY7" s="291"/>
      <c r="AZ7" s="291"/>
    </row>
    <row r="8" spans="1:55" s="60" customFormat="1" ht="18" customHeight="1" thickBot="1">
      <c r="A8" s="248" t="s">
        <v>467</v>
      </c>
      <c r="C8" s="776" t="s">
        <v>269</v>
      </c>
      <c r="D8" s="777"/>
      <c r="E8" s="777"/>
      <c r="F8" s="777"/>
      <c r="G8" s="778"/>
      <c r="H8" s="255" t="str">
        <f>AN8</f>
        <v/>
      </c>
      <c r="I8" s="779" t="s">
        <v>468</v>
      </c>
      <c r="J8" s="779"/>
      <c r="K8" s="779"/>
      <c r="L8" s="779"/>
      <c r="M8" s="779"/>
      <c r="N8" s="779"/>
      <c r="O8" s="779"/>
      <c r="P8" s="779"/>
      <c r="Q8" s="779"/>
      <c r="R8" s="779"/>
      <c r="S8" s="779"/>
      <c r="T8" s="80" t="s">
        <v>18</v>
      </c>
      <c r="U8" s="647" t="s">
        <v>14</v>
      </c>
      <c r="V8" s="647"/>
      <c r="W8" s="647"/>
      <c r="X8" s="648"/>
      <c r="Y8" s="81"/>
      <c r="Z8" s="82"/>
      <c r="AA8" s="83"/>
      <c r="AF8" s="289"/>
      <c r="AG8" s="363" t="s">
        <v>469</v>
      </c>
      <c r="AH8" s="761"/>
      <c r="AI8" s="762"/>
      <c r="AJ8" s="763"/>
      <c r="AK8" s="422" t="s">
        <v>174</v>
      </c>
      <c r="AL8" s="291"/>
      <c r="AM8" s="291"/>
      <c r="AN8" s="292" t="str">
        <f>LEFT(AH8)</f>
        <v/>
      </c>
      <c r="AO8" s="291"/>
      <c r="AP8" s="291"/>
      <c r="AQ8" s="291"/>
      <c r="AR8" s="291"/>
      <c r="AS8" s="291"/>
      <c r="AT8" s="291"/>
      <c r="AU8" s="291"/>
      <c r="AV8" s="291"/>
      <c r="AW8" s="291"/>
      <c r="AX8" s="291"/>
      <c r="AY8" s="291"/>
      <c r="AZ8" s="291"/>
    </row>
    <row r="9" spans="1:55" s="60" customFormat="1" ht="18" customHeight="1">
      <c r="C9" s="646" t="s">
        <v>17</v>
      </c>
      <c r="D9" s="647"/>
      <c r="E9" s="647"/>
      <c r="F9" s="647"/>
      <c r="G9" s="648"/>
      <c r="H9" s="764" t="str">
        <f>IF(AH9="","",AH9)</f>
        <v/>
      </c>
      <c r="I9" s="765"/>
      <c r="J9" s="765"/>
      <c r="K9" s="765"/>
      <c r="L9" s="765"/>
      <c r="M9" s="765"/>
      <c r="N9" s="765"/>
      <c r="O9" s="765"/>
      <c r="P9" s="765"/>
      <c r="Q9" s="765"/>
      <c r="R9" s="765"/>
      <c r="S9" s="765"/>
      <c r="T9" s="765"/>
      <c r="U9" s="765"/>
      <c r="V9" s="765"/>
      <c r="W9" s="765"/>
      <c r="X9" s="765"/>
      <c r="Y9" s="765"/>
      <c r="Z9" s="765"/>
      <c r="AA9" s="766"/>
      <c r="AF9" s="289"/>
      <c r="AG9" s="363" t="s">
        <v>470</v>
      </c>
      <c r="AH9" s="770"/>
      <c r="AI9" s="771"/>
      <c r="AJ9" s="771"/>
      <c r="AK9" s="771"/>
      <c r="AL9" s="771"/>
      <c r="AM9" s="771"/>
      <c r="AN9" s="771"/>
      <c r="AO9" s="771"/>
      <c r="AP9" s="771"/>
      <c r="AQ9" s="771"/>
      <c r="AR9" s="771"/>
      <c r="AS9" s="771"/>
      <c r="AT9" s="771"/>
      <c r="AU9" s="771"/>
      <c r="AV9" s="771"/>
      <c r="AW9" s="771"/>
      <c r="AX9" s="772"/>
      <c r="AY9" s="311" t="s">
        <v>177</v>
      </c>
      <c r="AZ9" s="291"/>
    </row>
    <row r="10" spans="1:55" s="60" customFormat="1" ht="18" customHeight="1" thickBot="1">
      <c r="C10" s="739"/>
      <c r="D10" s="670"/>
      <c r="E10" s="670"/>
      <c r="F10" s="670"/>
      <c r="G10" s="742"/>
      <c r="H10" s="767"/>
      <c r="I10" s="768"/>
      <c r="J10" s="768"/>
      <c r="K10" s="768"/>
      <c r="L10" s="768"/>
      <c r="M10" s="768"/>
      <c r="N10" s="768"/>
      <c r="O10" s="768"/>
      <c r="P10" s="768"/>
      <c r="Q10" s="768"/>
      <c r="R10" s="768"/>
      <c r="S10" s="768"/>
      <c r="T10" s="768"/>
      <c r="U10" s="768"/>
      <c r="V10" s="768"/>
      <c r="W10" s="768"/>
      <c r="X10" s="768"/>
      <c r="Y10" s="768"/>
      <c r="Z10" s="768"/>
      <c r="AA10" s="769"/>
      <c r="AF10" s="289"/>
      <c r="AG10" s="289"/>
      <c r="AH10" s="773"/>
      <c r="AI10" s="774"/>
      <c r="AJ10" s="774"/>
      <c r="AK10" s="774"/>
      <c r="AL10" s="774"/>
      <c r="AM10" s="774"/>
      <c r="AN10" s="774"/>
      <c r="AO10" s="774"/>
      <c r="AP10" s="774"/>
      <c r="AQ10" s="774"/>
      <c r="AR10" s="774"/>
      <c r="AS10" s="774"/>
      <c r="AT10" s="774"/>
      <c r="AU10" s="774"/>
      <c r="AV10" s="774"/>
      <c r="AW10" s="774"/>
      <c r="AX10" s="775"/>
      <c r="AY10" s="291"/>
      <c r="AZ10" s="291"/>
    </row>
    <row r="11" spans="1:55" s="60" customFormat="1" ht="18" customHeight="1">
      <c r="H11" s="79"/>
      <c r="I11" s="79"/>
      <c r="J11" s="79"/>
      <c r="K11" s="79"/>
      <c r="L11" s="79"/>
      <c r="M11" s="79"/>
      <c r="N11" s="79"/>
      <c r="O11" s="79"/>
      <c r="P11" s="79"/>
      <c r="Q11" s="79"/>
      <c r="R11" s="79"/>
      <c r="S11" s="79"/>
      <c r="T11" s="79"/>
      <c r="U11" s="79"/>
      <c r="V11" s="79"/>
      <c r="W11" s="79"/>
      <c r="X11" s="79"/>
      <c r="Y11" s="79"/>
      <c r="Z11" s="79"/>
      <c r="AA11" s="79"/>
      <c r="AF11" s="289"/>
      <c r="AG11" s="289"/>
      <c r="AH11" s="292" t="str">
        <f>LEFT(AH15)</f>
        <v/>
      </c>
      <c r="AI11" s="292" t="str">
        <f>MID($AH15,2,1)</f>
        <v/>
      </c>
      <c r="AJ11" s="292" t="str">
        <f>MID($AH15,3,1)</f>
        <v/>
      </c>
      <c r="AK11" s="292" t="str">
        <f>MID($AH15,4,1)</f>
        <v/>
      </c>
      <c r="AL11" s="292" t="str">
        <f>MID($AH15,5,1)</f>
        <v/>
      </c>
      <c r="AM11" s="292" t="str">
        <f>MID($AH15,6,1)</f>
        <v/>
      </c>
      <c r="AN11" s="292"/>
      <c r="AO11" s="146"/>
      <c r="AP11" s="291"/>
      <c r="AQ11" s="291"/>
      <c r="AR11" s="291"/>
      <c r="AS11" s="291"/>
      <c r="AT11" s="291"/>
      <c r="AU11" s="291"/>
      <c r="AV11" s="291"/>
      <c r="AW11" s="291"/>
      <c r="AX11" s="291"/>
      <c r="AY11" s="291"/>
      <c r="AZ11" s="291"/>
    </row>
    <row r="12" spans="1:55" s="60" customFormat="1" ht="18" customHeight="1">
      <c r="AF12" s="289"/>
      <c r="AG12" s="289"/>
      <c r="AH12" s="292" t="str">
        <f>AO15&amp;AT15&amp;AY15</f>
        <v/>
      </c>
      <c r="AI12" s="292"/>
      <c r="AJ12" s="292"/>
      <c r="AK12" s="292"/>
      <c r="AL12" s="292"/>
      <c r="AM12" s="292"/>
      <c r="AN12" s="292"/>
      <c r="AO12" s="146"/>
      <c r="AP12" s="291"/>
      <c r="AQ12" s="291"/>
      <c r="AR12" s="291"/>
      <c r="AS12" s="291"/>
      <c r="AT12" s="291"/>
      <c r="AU12" s="291"/>
      <c r="AV12" s="291"/>
      <c r="AW12" s="291"/>
      <c r="AX12" s="291"/>
      <c r="AY12" s="291"/>
      <c r="AZ12" s="291"/>
    </row>
    <row r="13" spans="1:55" s="60" customFormat="1" ht="18" customHeight="1" thickBot="1">
      <c r="A13" s="18" t="s">
        <v>0</v>
      </c>
      <c r="C13" s="60" t="s">
        <v>431</v>
      </c>
      <c r="D13" s="60" t="s">
        <v>471</v>
      </c>
      <c r="AF13" s="284" t="s">
        <v>4919</v>
      </c>
      <c r="AG13" s="284"/>
      <c r="AH13" s="291"/>
      <c r="AI13" s="291"/>
      <c r="AJ13" s="291"/>
      <c r="AK13" s="291"/>
      <c r="AL13" s="291"/>
      <c r="AM13" s="291"/>
      <c r="AN13" s="291"/>
      <c r="AO13" s="291"/>
      <c r="AP13" s="291"/>
      <c r="AQ13" s="291"/>
      <c r="AR13" s="291"/>
      <c r="AS13" s="291"/>
      <c r="AT13" s="291"/>
      <c r="AU13" s="291"/>
      <c r="AV13" s="291"/>
      <c r="AW13" s="291"/>
      <c r="AX13" s="291"/>
      <c r="AY13" s="291"/>
      <c r="AZ13" s="291"/>
    </row>
    <row r="14" spans="1:55" s="60" customFormat="1" ht="18" customHeight="1" thickBot="1">
      <c r="A14" s="248" t="s">
        <v>472</v>
      </c>
      <c r="C14" s="271"/>
      <c r="D14" s="729" t="s">
        <v>370</v>
      </c>
      <c r="E14" s="729"/>
      <c r="F14" s="729"/>
      <c r="G14" s="272"/>
      <c r="H14" s="274" t="str">
        <f>IF(AH14="","",LEFT(AH14))</f>
        <v/>
      </c>
      <c r="I14" s="243" t="str">
        <f>IF(AH14="","",MID(AH14,2,1))</f>
        <v/>
      </c>
      <c r="J14" s="244" t="str">
        <f>IF(AH14="","",MID(AH14,3,1))</f>
        <v/>
      </c>
      <c r="K14" s="13" t="s">
        <v>24</v>
      </c>
      <c r="L14" s="242" t="str">
        <f>IF(AK14="","",LEFT(AK14))</f>
        <v/>
      </c>
      <c r="M14" s="243" t="str">
        <f>IF(AK14="","",MID(AK14,2,1))</f>
        <v/>
      </c>
      <c r="N14" s="243" t="str">
        <f>IF(AK14="","",MID(AK14,3,1))</f>
        <v/>
      </c>
      <c r="O14" s="244" t="str">
        <f>IF(AK14="","",MID(AK14,4,1))</f>
        <v/>
      </c>
      <c r="Q14" s="18"/>
      <c r="R14" s="18"/>
      <c r="S14" s="18"/>
      <c r="Y14" s="18"/>
      <c r="Z14" s="18"/>
      <c r="AA14" s="18"/>
      <c r="AF14" s="284"/>
      <c r="AG14" s="363" t="s">
        <v>370</v>
      </c>
      <c r="AH14" s="753"/>
      <c r="AI14" s="755"/>
      <c r="AJ14" s="286" t="s">
        <v>24</v>
      </c>
      <c r="AK14" s="636"/>
      <c r="AL14" s="638"/>
      <c r="AM14" s="291"/>
      <c r="AN14" s="291"/>
      <c r="AO14" s="357"/>
      <c r="AP14" s="291"/>
      <c r="AQ14" s="359" t="s">
        <v>473</v>
      </c>
      <c r="AR14" s="291"/>
      <c r="AS14" s="291"/>
      <c r="AT14" s="291"/>
      <c r="AU14" s="291"/>
      <c r="AV14" s="359" t="s">
        <v>474</v>
      </c>
      <c r="AW14" s="359"/>
      <c r="AX14" s="291"/>
      <c r="AY14" s="291"/>
      <c r="AZ14" s="359" t="s">
        <v>475</v>
      </c>
      <c r="BB14" s="84"/>
    </row>
    <row r="15" spans="1:55" s="60" customFormat="1" ht="18" customHeight="1" thickBot="1">
      <c r="C15" s="745" t="s">
        <v>476</v>
      </c>
      <c r="D15" s="746"/>
      <c r="E15" s="746"/>
      <c r="F15" s="746"/>
      <c r="G15" s="747"/>
      <c r="H15" s="242" t="str">
        <f t="shared" ref="H15:M15" si="0">AH11</f>
        <v/>
      </c>
      <c r="I15" s="243" t="str">
        <f t="shared" si="0"/>
        <v/>
      </c>
      <c r="J15" s="243" t="str">
        <f t="shared" si="0"/>
        <v/>
      </c>
      <c r="K15" s="243" t="str">
        <f t="shared" si="0"/>
        <v/>
      </c>
      <c r="L15" s="275" t="str">
        <f t="shared" si="0"/>
        <v/>
      </c>
      <c r="M15" s="276" t="str">
        <f t="shared" si="0"/>
        <v/>
      </c>
      <c r="N15" s="632" t="str">
        <f>IF(AO15="","",AO15)</f>
        <v/>
      </c>
      <c r="O15" s="633"/>
      <c r="P15" s="633"/>
      <c r="Q15" s="671" t="str">
        <f>IF(AO15="","都道府県","")</f>
        <v>都道府県</v>
      </c>
      <c r="R15" s="748"/>
      <c r="S15" s="748"/>
      <c r="T15" s="749" t="str">
        <f>IF(AT15="","",AT15)</f>
        <v/>
      </c>
      <c r="U15" s="750"/>
      <c r="V15" s="750"/>
      <c r="W15" s="671" t="str">
        <f>IF(AT15="","市郡区","")</f>
        <v>市郡区</v>
      </c>
      <c r="X15" s="748"/>
      <c r="Y15" s="749" t="str">
        <f>IF(AY15="","",AY15)</f>
        <v/>
      </c>
      <c r="Z15" s="750"/>
      <c r="AA15" s="750"/>
      <c r="AB15" s="751" t="str">
        <f>IF(AY15="","区町村","")</f>
        <v>区町村</v>
      </c>
      <c r="AC15" s="752"/>
      <c r="AF15" s="284"/>
      <c r="AG15" s="421" t="s">
        <v>4621</v>
      </c>
      <c r="AH15" s="758" t="str">
        <f>IF(AND(AO15="",AT15="",AY15),"",VLOOKUP(AH12,コード２!A2:E1897,2,FALSE))</f>
        <v/>
      </c>
      <c r="AI15" s="759"/>
      <c r="AJ15" s="760"/>
      <c r="AK15" s="360"/>
      <c r="AL15" s="361"/>
      <c r="AM15" s="285"/>
      <c r="AN15" s="362" t="s">
        <v>15</v>
      </c>
      <c r="AO15" s="753"/>
      <c r="AP15" s="754"/>
      <c r="AQ15" s="755"/>
      <c r="AR15" s="756" t="s">
        <v>16</v>
      </c>
      <c r="AS15" s="757"/>
      <c r="AT15" s="753"/>
      <c r="AU15" s="754"/>
      <c r="AV15" s="755"/>
      <c r="AW15" s="289"/>
      <c r="AX15" s="363" t="s">
        <v>281</v>
      </c>
      <c r="AY15" s="743"/>
      <c r="AZ15" s="744"/>
      <c r="BA15" s="73"/>
      <c r="BB15" s="73"/>
      <c r="BC15" s="44"/>
    </row>
    <row r="16" spans="1:55" s="60" customFormat="1" ht="18" customHeight="1">
      <c r="C16" s="646"/>
      <c r="D16" s="740" t="s">
        <v>375</v>
      </c>
      <c r="E16" s="740"/>
      <c r="F16" s="740"/>
      <c r="G16" s="648"/>
      <c r="H16" s="260" t="str">
        <f>LEFT(AH16)</f>
        <v/>
      </c>
      <c r="I16" s="250" t="str">
        <f>MID($AH$16,2,1)</f>
        <v/>
      </c>
      <c r="J16" s="250" t="str">
        <f>MID($AH$16,3,1)</f>
        <v/>
      </c>
      <c r="K16" s="250" t="str">
        <f>MID($AH$16,4,1)</f>
        <v/>
      </c>
      <c r="L16" s="250" t="str">
        <f>MID($AH$16,5,1)</f>
        <v/>
      </c>
      <c r="M16" s="250" t="str">
        <f>MID($AH$16,6,1)</f>
        <v/>
      </c>
      <c r="N16" s="250" t="str">
        <f>MID($AH$16,7,1)</f>
        <v/>
      </c>
      <c r="O16" s="250" t="str">
        <f>MID($AH$16,8,1)</f>
        <v/>
      </c>
      <c r="P16" s="250" t="str">
        <f>MID($AH$16,9,1)</f>
        <v/>
      </c>
      <c r="Q16" s="250" t="str">
        <f>MID($AH$16,10,1)</f>
        <v/>
      </c>
      <c r="R16" s="250" t="str">
        <f>MID($AH$16,11,1)</f>
        <v/>
      </c>
      <c r="S16" s="250" t="str">
        <f>MID($AH$16,12,1)</f>
        <v/>
      </c>
      <c r="T16" s="250" t="str">
        <f>MID($AH$16,13,1)</f>
        <v/>
      </c>
      <c r="U16" s="250" t="str">
        <f>MID($AH$16,14,1)</f>
        <v/>
      </c>
      <c r="V16" s="250" t="str">
        <f>MID($AH$16,15,1)</f>
        <v/>
      </c>
      <c r="W16" s="250" t="str">
        <f>MID($AH$16,16,1)</f>
        <v/>
      </c>
      <c r="X16" s="250" t="str">
        <f>MID($AH$16,17,1)</f>
        <v/>
      </c>
      <c r="Y16" s="250" t="str">
        <f>MID($AH$16,18,1)</f>
        <v/>
      </c>
      <c r="Z16" s="250" t="str">
        <f>MID($AH$16,19,1)</f>
        <v/>
      </c>
      <c r="AA16" s="251" t="str">
        <f>MID($AH$16,20,1)</f>
        <v/>
      </c>
      <c r="AF16" s="284"/>
      <c r="AG16" s="363" t="s">
        <v>4918</v>
      </c>
      <c r="AH16" s="701"/>
      <c r="AI16" s="702"/>
      <c r="AJ16" s="702"/>
      <c r="AK16" s="702"/>
      <c r="AL16" s="702"/>
      <c r="AM16" s="702"/>
      <c r="AN16" s="702"/>
      <c r="AO16" s="702"/>
      <c r="AP16" s="702"/>
      <c r="AQ16" s="702"/>
      <c r="AR16" s="702"/>
      <c r="AS16" s="702"/>
      <c r="AT16" s="702"/>
      <c r="AU16" s="702"/>
      <c r="AV16" s="702"/>
      <c r="AW16" s="702"/>
      <c r="AX16" s="703"/>
      <c r="AY16" s="311" t="s">
        <v>177</v>
      </c>
      <c r="AZ16" s="291"/>
    </row>
    <row r="17" spans="1:130" s="60" customFormat="1" ht="18" customHeight="1" thickBot="1">
      <c r="C17" s="739"/>
      <c r="D17" s="741"/>
      <c r="E17" s="741"/>
      <c r="F17" s="741"/>
      <c r="G17" s="742"/>
      <c r="H17" s="252" t="str">
        <f>MID($AH$16,21,1)</f>
        <v/>
      </c>
      <c r="I17" s="253" t="str">
        <f>MID($AH$16,22,1)</f>
        <v/>
      </c>
      <c r="J17" s="253" t="str">
        <f>MID($AH$16,23,1)</f>
        <v/>
      </c>
      <c r="K17" s="253" t="str">
        <f>MID($AH$16,24,1)</f>
        <v/>
      </c>
      <c r="L17" s="253" t="str">
        <f>MID($AH$16,25,1)</f>
        <v/>
      </c>
      <c r="M17" s="253" t="str">
        <f>MID($AH$16,26,1)</f>
        <v/>
      </c>
      <c r="N17" s="253" t="str">
        <f>MID($AH$16,27,1)</f>
        <v/>
      </c>
      <c r="O17" s="253" t="str">
        <f>MID($AH$16,28,1)</f>
        <v/>
      </c>
      <c r="P17" s="253" t="str">
        <f>MID($AH$16,29,1)</f>
        <v/>
      </c>
      <c r="Q17" s="253" t="str">
        <f>MID($AH$16,30,1)</f>
        <v/>
      </c>
      <c r="R17" s="253" t="str">
        <f>MID($AH$16,31,1)</f>
        <v/>
      </c>
      <c r="S17" s="253" t="str">
        <f>MID($AH$16,32,1)</f>
        <v/>
      </c>
      <c r="T17" s="253" t="str">
        <f>MID($AH$16,33,1)</f>
        <v/>
      </c>
      <c r="U17" s="253" t="str">
        <f>MID($AH$16,34,1)</f>
        <v/>
      </c>
      <c r="V17" s="253" t="str">
        <f>MID($AH$16,35,1)</f>
        <v/>
      </c>
      <c r="W17" s="253" t="str">
        <f>MID($AH$16,36,1)</f>
        <v/>
      </c>
      <c r="X17" s="253" t="str">
        <f>MID($AH$16,37,1)</f>
        <v/>
      </c>
      <c r="Y17" s="253" t="str">
        <f>MID($AH$16,38,1)</f>
        <v/>
      </c>
      <c r="Z17" s="253" t="str">
        <f>MID($AH$16,39,1)</f>
        <v/>
      </c>
      <c r="AA17" s="254" t="str">
        <f>MID($AH$16,40,1)</f>
        <v/>
      </c>
      <c r="AF17" s="284"/>
      <c r="AG17" s="363"/>
      <c r="AH17" s="704"/>
      <c r="AI17" s="705"/>
      <c r="AJ17" s="705"/>
      <c r="AK17" s="705"/>
      <c r="AL17" s="705"/>
      <c r="AM17" s="705"/>
      <c r="AN17" s="705"/>
      <c r="AO17" s="705"/>
      <c r="AP17" s="705"/>
      <c r="AQ17" s="705"/>
      <c r="AR17" s="705"/>
      <c r="AS17" s="705"/>
      <c r="AT17" s="705"/>
      <c r="AU17" s="705"/>
      <c r="AV17" s="705"/>
      <c r="AW17" s="705"/>
      <c r="AX17" s="706"/>
      <c r="AY17" s="291"/>
      <c r="AZ17" s="291"/>
    </row>
    <row r="18" spans="1:130" s="60" customFormat="1" ht="18" customHeight="1" thickBot="1">
      <c r="C18" s="271"/>
      <c r="D18" s="729" t="s">
        <v>4</v>
      </c>
      <c r="E18" s="729"/>
      <c r="F18" s="729"/>
      <c r="G18" s="272"/>
      <c r="H18" s="242" t="str">
        <f>LEFT(AH18)</f>
        <v/>
      </c>
      <c r="I18" s="243" t="str">
        <f>MID($AH18,2,1)</f>
        <v/>
      </c>
      <c r="J18" s="243" t="str">
        <f>MID($AH18,3,1)</f>
        <v/>
      </c>
      <c r="K18" s="243" t="str">
        <f>MID($AH18,4,1)</f>
        <v/>
      </c>
      <c r="L18" s="243" t="str">
        <f>MID($AH18,5,1)</f>
        <v/>
      </c>
      <c r="M18" s="243" t="str">
        <f>MID($AH18,6,1)</f>
        <v/>
      </c>
      <c r="N18" s="243" t="str">
        <f>MID($AH18,7,1)</f>
        <v/>
      </c>
      <c r="O18" s="243" t="str">
        <f>MID($AH18,8,1)</f>
        <v/>
      </c>
      <c r="P18" s="243" t="str">
        <f>MID($AH18,9,1)</f>
        <v/>
      </c>
      <c r="Q18" s="243" t="str">
        <f>MID($AH18,10,1)</f>
        <v/>
      </c>
      <c r="R18" s="243" t="str">
        <f>MID($AH18,11,1)</f>
        <v/>
      </c>
      <c r="S18" s="243" t="str">
        <f>MID($AH18,12,1)</f>
        <v/>
      </c>
      <c r="T18" s="244" t="str">
        <f>IF(AM19=13,RIGHT(AH18),"")</f>
        <v/>
      </c>
      <c r="U18" s="18"/>
      <c r="V18" s="18"/>
      <c r="W18" s="18"/>
      <c r="X18" s="18"/>
      <c r="Y18" s="18"/>
      <c r="Z18" s="18"/>
      <c r="AA18" s="18"/>
      <c r="AC18" s="730" t="s">
        <v>9</v>
      </c>
      <c r="AD18" s="730"/>
      <c r="AE18" s="730"/>
      <c r="AF18" s="289"/>
      <c r="AG18" s="363" t="s">
        <v>4</v>
      </c>
      <c r="AH18" s="636"/>
      <c r="AI18" s="637"/>
      <c r="AJ18" s="637"/>
      <c r="AK18" s="637"/>
      <c r="AL18" s="637"/>
      <c r="AM18" s="638"/>
      <c r="AN18" s="357" t="s">
        <v>477</v>
      </c>
      <c r="AO18" s="291"/>
      <c r="AP18" s="291"/>
      <c r="AQ18" s="291"/>
      <c r="AR18" s="291"/>
      <c r="AS18" s="291"/>
      <c r="AT18" s="291"/>
      <c r="AU18" s="291"/>
      <c r="AV18" s="291"/>
      <c r="AW18" s="291"/>
      <c r="AX18" s="291"/>
      <c r="AY18" s="291"/>
      <c r="AZ18" s="291"/>
    </row>
    <row r="19" spans="1:130" s="60" customFormat="1" ht="18" customHeight="1" thickBot="1">
      <c r="C19" s="733" t="s">
        <v>478</v>
      </c>
      <c r="D19" s="729"/>
      <c r="E19" s="729"/>
      <c r="F19" s="729"/>
      <c r="G19" s="734"/>
      <c r="H19" s="242" t="str">
        <f>IF(AH19&lt;1000,"",AL20)</f>
        <v/>
      </c>
      <c r="I19" s="243" t="str">
        <f>IF(AH19&lt;100,"",AM20)</f>
        <v/>
      </c>
      <c r="J19" s="243" t="str">
        <f>IF(AH19&lt;10,"",AN20)</f>
        <v/>
      </c>
      <c r="K19" s="244" t="str">
        <f>IF(AH19&lt;1,"",AO20)</f>
        <v/>
      </c>
      <c r="L19" s="18"/>
      <c r="M19" s="18"/>
      <c r="N19" s="18"/>
      <c r="O19" s="18"/>
      <c r="P19" s="18"/>
      <c r="Q19" s="18"/>
      <c r="R19" s="18"/>
      <c r="S19" s="18"/>
      <c r="T19" s="18"/>
      <c r="U19" s="18"/>
      <c r="V19" s="18"/>
      <c r="W19" s="18"/>
      <c r="X19" s="18"/>
      <c r="Y19" s="18"/>
      <c r="Z19" s="18"/>
      <c r="AA19" s="18"/>
      <c r="AD19" s="85" t="s">
        <v>18</v>
      </c>
      <c r="AF19" s="289"/>
      <c r="AG19" s="421" t="s">
        <v>478</v>
      </c>
      <c r="AH19" s="735"/>
      <c r="AI19" s="736"/>
      <c r="AJ19" s="736"/>
      <c r="AK19" s="737"/>
      <c r="AL19" s="357" t="s">
        <v>479</v>
      </c>
      <c r="AM19" s="69">
        <f>LEN(AH18)</f>
        <v>0</v>
      </c>
      <c r="AN19" s="146"/>
      <c r="AO19" s="291"/>
      <c r="AP19" s="291"/>
      <c r="AQ19" s="291"/>
      <c r="AR19" s="291"/>
      <c r="AS19" s="291"/>
      <c r="AT19" s="291"/>
      <c r="AU19" s="291"/>
      <c r="AV19" s="291"/>
      <c r="AW19" s="291"/>
      <c r="AX19" s="291"/>
      <c r="AY19" s="291"/>
      <c r="AZ19" s="291"/>
    </row>
    <row r="20" spans="1:130" s="60" customFormat="1" ht="18" customHeight="1">
      <c r="AF20" s="289"/>
      <c r="AG20" s="289"/>
      <c r="AH20" s="738"/>
      <c r="AI20" s="738"/>
      <c r="AJ20" s="738"/>
      <c r="AK20" s="292" t="str">
        <f>RIGHT("0000"&amp;$AH$19,4)</f>
        <v>0000</v>
      </c>
      <c r="AL20" s="292" t="str">
        <f>LEFT(AK20)</f>
        <v>0</v>
      </c>
      <c r="AM20" s="292" t="str">
        <f>MID($AK$20,2,1)</f>
        <v>0</v>
      </c>
      <c r="AN20" s="292" t="str">
        <f>MID($AK$20,3,1)</f>
        <v>0</v>
      </c>
      <c r="AO20" s="292" t="str">
        <f>MID($AK$20,4,1)</f>
        <v>0</v>
      </c>
      <c r="AP20" s="146"/>
      <c r="AQ20" s="146"/>
      <c r="AR20" s="291"/>
      <c r="AS20" s="291"/>
      <c r="AT20" s="291"/>
      <c r="AU20" s="291"/>
      <c r="AV20" s="291"/>
      <c r="AW20" s="291"/>
      <c r="AX20" s="291"/>
      <c r="AY20" s="291"/>
      <c r="AZ20" s="291"/>
    </row>
    <row r="21" spans="1:130" s="60" customFormat="1" ht="9.9499999999999993" customHeight="1">
      <c r="AF21" s="289"/>
      <c r="AG21" s="289"/>
      <c r="AH21" s="291"/>
      <c r="AI21" s="291"/>
      <c r="AJ21" s="291"/>
      <c r="AK21" s="291"/>
      <c r="AL21" s="291"/>
      <c r="AM21" s="291"/>
      <c r="AN21" s="291"/>
      <c r="AO21" s="291"/>
      <c r="AP21" s="291"/>
      <c r="AQ21" s="291"/>
      <c r="AR21" s="291"/>
      <c r="AS21" s="291"/>
      <c r="AT21" s="291"/>
      <c r="AU21" s="291"/>
      <c r="AV21" s="291"/>
      <c r="AW21" s="291"/>
      <c r="AX21" s="291"/>
      <c r="AY21" s="291"/>
      <c r="AZ21" s="291"/>
    </row>
    <row r="22" spans="1:130" s="60" customFormat="1" ht="18" customHeight="1">
      <c r="AF22" s="289"/>
      <c r="AG22" s="289"/>
      <c r="AH22" s="291"/>
      <c r="AI22" s="291"/>
      <c r="AJ22" s="291"/>
      <c r="AK22" s="291"/>
      <c r="AL22" s="291"/>
      <c r="AM22" s="291"/>
      <c r="AN22" s="291"/>
      <c r="AO22" s="291"/>
      <c r="AP22" s="291"/>
      <c r="AQ22" s="291"/>
      <c r="AR22" s="291"/>
      <c r="AS22" s="291"/>
      <c r="AT22" s="291"/>
      <c r="AU22" s="291"/>
      <c r="AV22" s="291"/>
      <c r="AW22" s="291"/>
      <c r="AX22" s="291"/>
      <c r="AY22" s="291"/>
      <c r="AZ22" s="291"/>
    </row>
    <row r="23" spans="1:130" s="60" customFormat="1" ht="18" customHeight="1" thickBot="1">
      <c r="C23" s="60" t="s">
        <v>480</v>
      </c>
      <c r="D23" s="60" t="s">
        <v>481</v>
      </c>
      <c r="AF23" s="284" t="s">
        <v>4920</v>
      </c>
      <c r="AG23" s="364"/>
      <c r="AH23" s="364"/>
      <c r="AI23" s="364"/>
      <c r="AJ23" s="364"/>
      <c r="AK23" s="69"/>
      <c r="AL23" s="69"/>
      <c r="AM23" s="357"/>
      <c r="AN23" s="357" t="s">
        <v>410</v>
      </c>
      <c r="AO23" s="69"/>
      <c r="AP23" s="284"/>
      <c r="AQ23" s="284"/>
      <c r="AR23" s="357"/>
      <c r="AS23" s="284"/>
      <c r="AT23" s="284"/>
      <c r="AU23" s="284"/>
      <c r="AV23" s="284"/>
      <c r="AW23" s="284"/>
      <c r="AX23" s="284"/>
      <c r="AY23" s="146"/>
      <c r="AZ23" s="146"/>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row>
    <row r="24" spans="1:130" s="60" customFormat="1" ht="18" customHeight="1" thickBot="1">
      <c r="A24" s="248" t="s">
        <v>482</v>
      </c>
      <c r="C24" s="271"/>
      <c r="D24" s="729" t="s">
        <v>10</v>
      </c>
      <c r="E24" s="729"/>
      <c r="F24" s="729"/>
      <c r="G24" s="273"/>
      <c r="H24" s="242" t="str">
        <f>AT24</f>
        <v/>
      </c>
      <c r="I24" s="244" t="str">
        <f>AU24</f>
        <v/>
      </c>
      <c r="J24" s="18" t="s">
        <v>24</v>
      </c>
      <c r="K24" s="242" t="str">
        <f>IF(LEFT($AL24,1)="","",LEFT($AL24,1))</f>
        <v/>
      </c>
      <c r="L24" s="243" t="str">
        <f>IF(MID($AL24,2,1)="","",MID($AL24,2,1))</f>
        <v/>
      </c>
      <c r="M24" s="243" t="str">
        <f>IF(MID($AL24,3,1)="","",MID($AL24,3,1))</f>
        <v/>
      </c>
      <c r="N24" s="243" t="str">
        <f>IF(MID($AL24,4,1)="","",MID($AL24,4,1))</f>
        <v/>
      </c>
      <c r="O24" s="243" t="str">
        <f>IF(MID($AL24,5,1)="","",MID($AL24,5,1))</f>
        <v/>
      </c>
      <c r="P24" s="244" t="str">
        <f>IF(RIGHT(AL24)="","",RIGHT(AL24))</f>
        <v/>
      </c>
      <c r="Q24" s="18" t="s">
        <v>24</v>
      </c>
      <c r="R24" s="245" t="str">
        <f>IF(AR24="","",AR24)</f>
        <v/>
      </c>
      <c r="S24" s="18"/>
      <c r="T24" s="18"/>
      <c r="U24" s="18"/>
      <c r="V24" s="18"/>
      <c r="W24" s="18"/>
      <c r="X24" s="18"/>
      <c r="Y24" s="18"/>
      <c r="Z24" s="18"/>
      <c r="AA24" s="18"/>
      <c r="AF24" s="364"/>
      <c r="AG24" s="363" t="s">
        <v>483</v>
      </c>
      <c r="AH24" s="607"/>
      <c r="AI24" s="608"/>
      <c r="AJ24" s="622"/>
      <c r="AK24" s="286" t="s">
        <v>24</v>
      </c>
      <c r="AL24" s="636"/>
      <c r="AM24" s="637"/>
      <c r="AN24" s="637"/>
      <c r="AO24" s="637"/>
      <c r="AP24" s="638"/>
      <c r="AQ24" s="286" t="s">
        <v>24</v>
      </c>
      <c r="AR24" s="287"/>
      <c r="AS24" s="69"/>
      <c r="AT24" s="69" t="str">
        <f>LEFT(AH24)</f>
        <v/>
      </c>
      <c r="AU24" s="69" t="str">
        <f>MID(AH24,2,1)</f>
        <v/>
      </c>
      <c r="AV24" s="289"/>
      <c r="AW24" s="286"/>
      <c r="AX24" s="286"/>
      <c r="AY24" s="146"/>
      <c r="AZ24" s="146"/>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row>
    <row r="25" spans="1:130" s="60" customFormat="1" ht="18" customHeight="1" thickBot="1">
      <c r="C25" s="271"/>
      <c r="D25" s="729" t="s">
        <v>26</v>
      </c>
      <c r="E25" s="729"/>
      <c r="F25" s="729"/>
      <c r="G25" s="272"/>
      <c r="H25" s="268" t="str">
        <f>BB25</f>
        <v/>
      </c>
      <c r="I25" s="269" t="str">
        <f t="shared" ref="I25:AA25" si="1">BC25</f>
        <v/>
      </c>
      <c r="J25" s="269" t="str">
        <f t="shared" si="1"/>
        <v/>
      </c>
      <c r="K25" s="269" t="str">
        <f t="shared" si="1"/>
        <v/>
      </c>
      <c r="L25" s="269" t="str">
        <f t="shared" si="1"/>
        <v/>
      </c>
      <c r="M25" s="269" t="str">
        <f t="shared" si="1"/>
        <v/>
      </c>
      <c r="N25" s="269" t="str">
        <f t="shared" si="1"/>
        <v/>
      </c>
      <c r="O25" s="269" t="str">
        <f t="shared" si="1"/>
        <v/>
      </c>
      <c r="P25" s="269" t="str">
        <f t="shared" si="1"/>
        <v/>
      </c>
      <c r="Q25" s="269" t="str">
        <f t="shared" si="1"/>
        <v/>
      </c>
      <c r="R25" s="269" t="str">
        <f t="shared" si="1"/>
        <v/>
      </c>
      <c r="S25" s="269" t="str">
        <f t="shared" si="1"/>
        <v/>
      </c>
      <c r="T25" s="269" t="str">
        <f t="shared" si="1"/>
        <v/>
      </c>
      <c r="U25" s="269" t="str">
        <f t="shared" si="1"/>
        <v/>
      </c>
      <c r="V25" s="269" t="str">
        <f t="shared" si="1"/>
        <v/>
      </c>
      <c r="W25" s="269" t="str">
        <f t="shared" si="1"/>
        <v/>
      </c>
      <c r="X25" s="269" t="str">
        <f t="shared" si="1"/>
        <v/>
      </c>
      <c r="Y25" s="269" t="str">
        <f t="shared" si="1"/>
        <v/>
      </c>
      <c r="Z25" s="269" t="str">
        <f t="shared" si="1"/>
        <v/>
      </c>
      <c r="AA25" s="270" t="str">
        <f t="shared" si="1"/>
        <v/>
      </c>
      <c r="AF25" s="284"/>
      <c r="AG25" s="363" t="s">
        <v>453</v>
      </c>
      <c r="AH25" s="607"/>
      <c r="AI25" s="608"/>
      <c r="AJ25" s="608"/>
      <c r="AK25" s="608"/>
      <c r="AL25" s="608"/>
      <c r="AM25" s="608"/>
      <c r="AN25" s="608"/>
      <c r="AO25" s="608"/>
      <c r="AP25" s="608"/>
      <c r="AQ25" s="608"/>
      <c r="AR25" s="608"/>
      <c r="AS25" s="608"/>
      <c r="AT25" s="608"/>
      <c r="AU25" s="608"/>
      <c r="AV25" s="608"/>
      <c r="AW25" s="608"/>
      <c r="AX25" s="622"/>
      <c r="AY25" s="311" t="s">
        <v>177</v>
      </c>
      <c r="AZ25" s="86" t="str">
        <f>ASC(AH25)</f>
        <v/>
      </c>
      <c r="BA25" s="86" t="str">
        <f>SUBSTITUTE(SUBSTITUTE(SUBSTITUTE(SUBSTITUTE(SUBSTITUTE(SUBSTITUTE(SUBSTITUTE(SUBSTITUTE(SUBSTITUTE(SUBSTITUTE(SUBSTITUTE(SUBSTITUTE(SUBSTITUTE(SUBSTITUTE(SUBSTITUTE(SUBSTITUTE(SUBSTITUTE(SUBSTITUTE(SUBSTITUTE(SUBSTITUTE(SUBSTITUTE(SUBSTITUTE(SUBSTITUTE(SUBSTITUTE(SUBSTITUTE(AZ25,"が","か゛"),"ぎ","き゛"),"ぐ","く゛"),"げ","け゛"),"ご","こ゛"),"ざ","さ゛"),"じ","し゛"),"ず","す゛"),"ぜ","せ゛"),"ぞ","そ゛"),"だ","た゛"),"ぢ","ち゛"),"づ","つ゛"),"で","て゛"),"ど","と゛"),"ば","は゛"),"び","ひ゛"),"ぶ","ふ゛"),"べ","へ゛"),"ぼ","ほ゛"),"ぱ","は゜"),"ぴ","ひ゜"),"ぷ","ふ゜"),"ぺ","へ゜"),"ぽ","ほ゜")</f>
        <v/>
      </c>
      <c r="BB25" s="86" t="str">
        <f>DBCS(MID($BA25,COLUMNS($BB25:BB25),1))</f>
        <v/>
      </c>
      <c r="BC25" s="86" t="str">
        <f>DBCS(MID($BA25,COLUMNS($BB25:BC25),1))</f>
        <v/>
      </c>
      <c r="BD25" s="86" t="str">
        <f>DBCS(MID($BA25,COLUMNS($BB25:BD25),1))</f>
        <v/>
      </c>
      <c r="BE25" s="86" t="str">
        <f>DBCS(MID($BA25,COLUMNS($BB25:BE25),1))</f>
        <v/>
      </c>
      <c r="BF25" s="86" t="str">
        <f>DBCS(MID($BA25,COLUMNS($BB25:BF25),1))</f>
        <v/>
      </c>
      <c r="BG25" s="86" t="str">
        <f>DBCS(MID($BA25,COLUMNS($BB25:BG25),1))</f>
        <v/>
      </c>
      <c r="BH25" s="86" t="str">
        <f>DBCS(MID($BA25,COLUMNS($BB25:BH25),1))</f>
        <v/>
      </c>
      <c r="BI25" s="86" t="str">
        <f>DBCS(MID($BA25,COLUMNS($BB25:BI25),1))</f>
        <v/>
      </c>
      <c r="BJ25" s="86" t="str">
        <f>DBCS(MID($BA25,COLUMNS($BB25:BJ25),1))</f>
        <v/>
      </c>
      <c r="BK25" s="86" t="str">
        <f>DBCS(MID($BA25,COLUMNS($BB25:BK25),1))</f>
        <v/>
      </c>
      <c r="BL25" s="86" t="str">
        <f>DBCS(MID($BA25,COLUMNS($BB25:BL25),1))</f>
        <v/>
      </c>
      <c r="BM25" s="86" t="str">
        <f>DBCS(MID($BA25,COLUMNS($BB25:BM25),1))</f>
        <v/>
      </c>
      <c r="BN25" s="86" t="str">
        <f>DBCS(MID($BA25,COLUMNS($BB25:BN25),1))</f>
        <v/>
      </c>
      <c r="BO25" s="86" t="str">
        <f>DBCS(MID($BA25,COLUMNS($BB25:BO25),1))</f>
        <v/>
      </c>
      <c r="BP25" s="86" t="str">
        <f>DBCS(MID($BA25,COLUMNS($BB25:BP25),1))</f>
        <v/>
      </c>
      <c r="BQ25" s="86" t="str">
        <f>DBCS(MID($BA25,COLUMNS($BB25:BQ25),1))</f>
        <v/>
      </c>
      <c r="BR25" s="86" t="str">
        <f>DBCS(MID($BA25,COLUMNS($BB25:BR25),1))</f>
        <v/>
      </c>
      <c r="BS25" s="86" t="str">
        <f>DBCS(MID($BA25,COLUMNS($BB25:BS25),1))</f>
        <v/>
      </c>
      <c r="BT25" s="86" t="str">
        <f>DBCS(MID($BA25,COLUMNS($BB25:BT25),1))</f>
        <v/>
      </c>
      <c r="BU25" s="86" t="str">
        <f>DBCS(MID($BA25,COLUMNS($BB25:BU25),1))</f>
        <v/>
      </c>
      <c r="BV25" s="86" t="str">
        <f>DBCS(MID($BA25,COLUMNS($BB25:BV25),1))</f>
        <v/>
      </c>
      <c r="BW25" s="86" t="str">
        <f>DBCS(MID($BA25,COLUMNS($BB25:BW25),1))</f>
        <v/>
      </c>
      <c r="BX25" s="86" t="str">
        <f>DBCS(MID($BA25,COLUMNS($BB25:BX25),1))</f>
        <v/>
      </c>
      <c r="BY25" s="86" t="str">
        <f>DBCS(MID($BA25,COLUMNS($BB25:BY25),1))</f>
        <v/>
      </c>
      <c r="BZ25" s="86" t="str">
        <f>DBCS(MID($BA25,COLUMNS($BB25:BZ25),1))</f>
        <v/>
      </c>
      <c r="CA25" s="86" t="str">
        <f>DBCS(MID($BA25,COLUMNS($BB25:CA25),1))</f>
        <v/>
      </c>
      <c r="CB25" s="86" t="str">
        <f>DBCS(MID($BA25,COLUMNS($BB25:CB25),1))</f>
        <v/>
      </c>
      <c r="CC25" s="86" t="str">
        <f>DBCS(MID($BA25,COLUMNS($BB25:CC25),1))</f>
        <v/>
      </c>
      <c r="CD25" s="86" t="str">
        <f>DBCS(MID($BA25,COLUMNS($BB25:CD25),1))</f>
        <v/>
      </c>
      <c r="CE25" s="86" t="str">
        <f>DBCS(MID($BA25,COLUMNS($BB25:CE25),1))</f>
        <v/>
      </c>
      <c r="CF25" s="86" t="str">
        <f>DBCS(MID($BA25,COLUMNS($BB25:CF25),1))</f>
        <v/>
      </c>
      <c r="CG25" s="86" t="str">
        <f>DBCS(MID($BA25,COLUMNS($BB25:CG25),1))</f>
        <v/>
      </c>
      <c r="CH25" s="86" t="str">
        <f>DBCS(MID($BA25,COLUMNS($BB25:CH25),1))</f>
        <v/>
      </c>
      <c r="CI25" s="86" t="str">
        <f>DBCS(MID($BA25,COLUMNS($BB25:CI25),1))</f>
        <v/>
      </c>
      <c r="CJ25" s="86" t="str">
        <f>DBCS(MID($BA25,COLUMNS($BB25:CJ25),1))</f>
        <v/>
      </c>
      <c r="CK25" s="86" t="str">
        <f>DBCS(MID($BA25,COLUMNS($BB25:CK25),1))</f>
        <v/>
      </c>
      <c r="CL25" s="86" t="str">
        <f>DBCS(MID($BA25,COLUMNS($BB25:CL25),1))</f>
        <v/>
      </c>
      <c r="CM25" s="86" t="str">
        <f>DBCS(MID($BA25,COLUMNS($BB25:CM25),1))</f>
        <v/>
      </c>
      <c r="CN25" s="86" t="str">
        <f>DBCS(MID($BA25,COLUMNS($BB25:CN25),1))</f>
        <v/>
      </c>
      <c r="CO25" s="86" t="str">
        <f>DBCS(MID($BA25,COLUMNS($BB25:CO25),1))</f>
        <v/>
      </c>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row>
    <row r="26" spans="1:130" s="60" customFormat="1" ht="18" customHeight="1" thickBot="1">
      <c r="C26" s="271"/>
      <c r="D26" s="729" t="s">
        <v>3</v>
      </c>
      <c r="E26" s="729"/>
      <c r="F26" s="729"/>
      <c r="G26" s="272"/>
      <c r="H26" s="242" t="str">
        <f>LEFT(AH26)</f>
        <v/>
      </c>
      <c r="I26" s="243" t="str">
        <f>MID($AH26,2,1)</f>
        <v/>
      </c>
      <c r="J26" s="243" t="str">
        <f>MID($AH26,3,1)</f>
        <v/>
      </c>
      <c r="K26" s="243" t="str">
        <f>MID($AH26,4,1)</f>
        <v/>
      </c>
      <c r="L26" s="243" t="str">
        <f>MID($AH26,5,1)</f>
        <v/>
      </c>
      <c r="M26" s="243" t="str">
        <f>MID($AH26,6,1)</f>
        <v/>
      </c>
      <c r="N26" s="243" t="str">
        <f>MID($AH26,7,1)</f>
        <v/>
      </c>
      <c r="O26" s="243" t="str">
        <f>MID($AH26,8,1)</f>
        <v/>
      </c>
      <c r="P26" s="243" t="str">
        <f>MID($AH26,9,1)</f>
        <v/>
      </c>
      <c r="Q26" s="243" t="str">
        <f>MID($AH26,10,1)</f>
        <v/>
      </c>
      <c r="R26" s="243" t="str">
        <f>MID($AH26,11,1)</f>
        <v/>
      </c>
      <c r="S26" s="243" t="str">
        <f>MID($AH26,12,1)</f>
        <v/>
      </c>
      <c r="T26" s="243" t="str">
        <f>MID($AH26,13,1)</f>
        <v/>
      </c>
      <c r="U26" s="243" t="str">
        <f>MID($AH26,14,1)</f>
        <v/>
      </c>
      <c r="V26" s="243" t="str">
        <f>MID($AH26,15,1)</f>
        <v/>
      </c>
      <c r="W26" s="243" t="str">
        <f>MID($AH26,16,1)</f>
        <v/>
      </c>
      <c r="X26" s="243" t="str">
        <f>MID($AH26,17,1)</f>
        <v/>
      </c>
      <c r="Y26" s="243" t="str">
        <f>MID($AH26,18,1)</f>
        <v/>
      </c>
      <c r="Z26" s="243" t="str">
        <f>MID($AH26,19,1)</f>
        <v/>
      </c>
      <c r="AA26" s="244" t="str">
        <f>MID($AH26,20,1)</f>
        <v/>
      </c>
      <c r="AC26" s="730" t="s">
        <v>9</v>
      </c>
      <c r="AD26" s="730"/>
      <c r="AE26" s="730"/>
      <c r="AF26" s="284"/>
      <c r="AG26" s="363" t="s">
        <v>4917</v>
      </c>
      <c r="AH26" s="607"/>
      <c r="AI26" s="608"/>
      <c r="AJ26" s="608"/>
      <c r="AK26" s="608"/>
      <c r="AL26" s="608"/>
      <c r="AM26" s="608"/>
      <c r="AN26" s="608"/>
      <c r="AO26" s="608"/>
      <c r="AP26" s="608"/>
      <c r="AQ26" s="608"/>
      <c r="AR26" s="608"/>
      <c r="AS26" s="608"/>
      <c r="AT26" s="608"/>
      <c r="AU26" s="608"/>
      <c r="AV26" s="608"/>
      <c r="AW26" s="608"/>
      <c r="AX26" s="622"/>
      <c r="AY26" s="311" t="s">
        <v>177</v>
      </c>
      <c r="AZ26" s="292"/>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row>
    <row r="27" spans="1:130" s="60" customFormat="1" ht="18" customHeight="1" thickBot="1">
      <c r="C27" s="271"/>
      <c r="D27" s="729" t="s">
        <v>8</v>
      </c>
      <c r="E27" s="729"/>
      <c r="F27" s="729"/>
      <c r="G27" s="272"/>
      <c r="H27" s="255" t="str">
        <f>AG28</f>
        <v/>
      </c>
      <c r="I27" s="18" t="s">
        <v>24</v>
      </c>
      <c r="J27" s="731" t="str">
        <f>IF(AK27="","",AK27)</f>
        <v/>
      </c>
      <c r="K27" s="732"/>
      <c r="L27" s="18" t="s">
        <v>416</v>
      </c>
      <c r="M27" s="731" t="str">
        <f>IF(AM27="","",AM27)</f>
        <v/>
      </c>
      <c r="N27" s="732"/>
      <c r="O27" s="18" t="s">
        <v>11</v>
      </c>
      <c r="P27" s="731" t="str">
        <f>IF(AO27="","",AO27)</f>
        <v/>
      </c>
      <c r="Q27" s="732"/>
      <c r="R27" s="18" t="s">
        <v>12</v>
      </c>
      <c r="S27" s="18"/>
      <c r="T27" s="18"/>
      <c r="U27" s="18"/>
      <c r="V27" s="18"/>
      <c r="W27" s="18"/>
      <c r="X27" s="18"/>
      <c r="Y27" s="18"/>
      <c r="Z27" s="18"/>
      <c r="AA27" s="18"/>
      <c r="AD27" s="85" t="s">
        <v>417</v>
      </c>
      <c r="AF27" s="284"/>
      <c r="AG27" s="363" t="s">
        <v>8</v>
      </c>
      <c r="AH27" s="624"/>
      <c r="AI27" s="625"/>
      <c r="AJ27" s="286" t="s">
        <v>455</v>
      </c>
      <c r="AK27" s="283"/>
      <c r="AL27" s="284" t="s">
        <v>34</v>
      </c>
      <c r="AM27" s="283"/>
      <c r="AN27" s="284" t="s">
        <v>11</v>
      </c>
      <c r="AO27" s="283"/>
      <c r="AP27" s="284" t="s">
        <v>12</v>
      </c>
      <c r="AQ27" s="284"/>
      <c r="AR27" s="284"/>
      <c r="AS27" s="284"/>
      <c r="AT27" s="284"/>
      <c r="AU27" s="284"/>
      <c r="AV27" s="284"/>
      <c r="AW27" s="284"/>
      <c r="AX27" s="284"/>
      <c r="AY27" s="146"/>
      <c r="AZ27" s="292"/>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row>
    <row r="28" spans="1:130" s="60" customFormat="1" ht="18" customHeight="1">
      <c r="AF28" s="284"/>
      <c r="AG28" s="69" t="str">
        <f>LEFT(AH27)</f>
        <v/>
      </c>
      <c r="AH28" s="290" t="s">
        <v>174</v>
      </c>
      <c r="AI28" s="146"/>
      <c r="AJ28" s="146"/>
      <c r="AK28" s="146"/>
      <c r="AL28" s="357" t="s">
        <v>278</v>
      </c>
      <c r="AM28" s="146"/>
      <c r="AN28" s="146"/>
      <c r="AO28" s="146"/>
      <c r="AP28" s="146"/>
      <c r="AQ28" s="146"/>
      <c r="AR28" s="146"/>
      <c r="AS28" s="146"/>
      <c r="AT28" s="146"/>
      <c r="AU28" s="146"/>
      <c r="AV28" s="146"/>
      <c r="AW28" s="146"/>
      <c r="AX28" s="146"/>
      <c r="AY28" s="146"/>
      <c r="AZ28" s="292"/>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row>
    <row r="29" spans="1:130" s="60" customFormat="1" ht="9.9499999999999993" customHeight="1">
      <c r="AF29" s="289"/>
      <c r="AG29" s="289"/>
      <c r="AH29" s="291"/>
      <c r="AI29" s="291"/>
      <c r="AJ29" s="291"/>
      <c r="AK29" s="291"/>
      <c r="AL29" s="291"/>
      <c r="AM29" s="291"/>
      <c r="AN29" s="291"/>
      <c r="AO29" s="291"/>
      <c r="AP29" s="291"/>
      <c r="AQ29" s="291"/>
      <c r="AR29" s="291"/>
      <c r="AS29" s="291"/>
      <c r="AT29" s="291"/>
      <c r="AU29" s="291"/>
      <c r="AV29" s="291"/>
      <c r="AW29" s="291"/>
      <c r="AX29" s="291"/>
      <c r="AY29" s="365"/>
      <c r="AZ29" s="292"/>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row>
    <row r="30" spans="1:130" s="60" customFormat="1" ht="18" customHeight="1">
      <c r="AF30" s="289"/>
      <c r="AG30" s="289"/>
      <c r="AH30" s="291"/>
      <c r="AI30" s="291"/>
      <c r="AJ30" s="291"/>
      <c r="AK30" s="291"/>
      <c r="AL30" s="291"/>
      <c r="AM30" s="291"/>
      <c r="AN30" s="291"/>
      <c r="AO30" s="291"/>
      <c r="AP30" s="291"/>
      <c r="AQ30" s="291"/>
      <c r="AR30" s="291"/>
      <c r="AS30" s="291"/>
      <c r="AT30" s="291"/>
      <c r="AU30" s="291"/>
      <c r="AV30" s="291"/>
      <c r="AW30" s="291"/>
      <c r="AX30" s="291"/>
      <c r="AY30" s="291"/>
      <c r="AZ30" s="292"/>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row>
    <row r="31" spans="1:130" s="60" customFormat="1" ht="18" customHeight="1" thickBot="1">
      <c r="C31" s="60" t="s">
        <v>431</v>
      </c>
      <c r="D31" s="60" t="s">
        <v>484</v>
      </c>
      <c r="AF31" s="284" t="s">
        <v>4921</v>
      </c>
      <c r="AG31" s="364"/>
      <c r="AH31" s="364"/>
      <c r="AI31" s="364"/>
      <c r="AJ31" s="364"/>
      <c r="AK31" s="69"/>
      <c r="AL31" s="69"/>
      <c r="AM31" s="357"/>
      <c r="AN31" s="357" t="s">
        <v>410</v>
      </c>
      <c r="AO31" s="69"/>
      <c r="AP31" s="284"/>
      <c r="AQ31" s="284"/>
      <c r="AR31" s="357"/>
      <c r="AS31" s="284"/>
      <c r="AT31" s="284"/>
      <c r="AU31" s="284"/>
      <c r="AV31" s="284"/>
      <c r="AW31" s="284"/>
      <c r="AX31" s="284"/>
      <c r="AY31" s="146"/>
      <c r="AZ31" s="292"/>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row>
    <row r="32" spans="1:130" s="60" customFormat="1" ht="18" customHeight="1" thickBot="1">
      <c r="A32" s="248" t="s">
        <v>486</v>
      </c>
      <c r="C32" s="271"/>
      <c r="D32" s="729" t="s">
        <v>10</v>
      </c>
      <c r="E32" s="729"/>
      <c r="F32" s="729"/>
      <c r="G32" s="273"/>
      <c r="H32" s="242" t="str">
        <f>AT32</f>
        <v/>
      </c>
      <c r="I32" s="244" t="str">
        <f>AU32</f>
        <v/>
      </c>
      <c r="J32" s="18" t="s">
        <v>24</v>
      </c>
      <c r="K32" s="242" t="str">
        <f>IF(LEFT($AL32,1)="","",LEFT($AL32,1))</f>
        <v/>
      </c>
      <c r="L32" s="243" t="str">
        <f>IF(MID($AL32,2,1)="","",MID($AL32,2,1))</f>
        <v/>
      </c>
      <c r="M32" s="243" t="str">
        <f>IF(MID($AL32,3,1)="","",MID($AL32,3,1))</f>
        <v/>
      </c>
      <c r="N32" s="243" t="str">
        <f>IF(MID($AL32,4,1)="","",MID($AL32,4,1))</f>
        <v/>
      </c>
      <c r="O32" s="243" t="str">
        <f>IF(MID($AL32,5,1)="","",MID($AL32,5,1))</f>
        <v/>
      </c>
      <c r="P32" s="244" t="str">
        <f>IF(RIGHT(AL32)="","",RIGHT(AL32))</f>
        <v/>
      </c>
      <c r="Q32" s="18" t="s">
        <v>24</v>
      </c>
      <c r="R32" s="245" t="str">
        <f>IF(AR32="","",AR32)</f>
        <v/>
      </c>
      <c r="S32" s="18"/>
      <c r="T32" s="18"/>
      <c r="U32" s="18"/>
      <c r="V32" s="18"/>
      <c r="W32" s="18"/>
      <c r="X32" s="18"/>
      <c r="Y32" s="18"/>
      <c r="Z32" s="18"/>
      <c r="AA32" s="18"/>
      <c r="AF32" s="364"/>
      <c r="AG32" s="363" t="s">
        <v>413</v>
      </c>
      <c r="AH32" s="607"/>
      <c r="AI32" s="608"/>
      <c r="AJ32" s="622"/>
      <c r="AK32" s="286" t="s">
        <v>24</v>
      </c>
      <c r="AL32" s="636"/>
      <c r="AM32" s="637"/>
      <c r="AN32" s="637"/>
      <c r="AO32" s="637"/>
      <c r="AP32" s="638"/>
      <c r="AQ32" s="286" t="s">
        <v>24</v>
      </c>
      <c r="AR32" s="287"/>
      <c r="AS32" s="69"/>
      <c r="AT32" s="69" t="str">
        <f>LEFT(AH32)</f>
        <v/>
      </c>
      <c r="AU32" s="69" t="str">
        <f>MID(AH32,2,1)</f>
        <v/>
      </c>
      <c r="AV32" s="289"/>
      <c r="AW32" s="286"/>
      <c r="AX32" s="286"/>
      <c r="AY32" s="146"/>
      <c r="AZ32" s="292"/>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row>
    <row r="33" spans="1:130" s="60" customFormat="1" ht="18" customHeight="1" thickBot="1">
      <c r="C33" s="271"/>
      <c r="D33" s="729" t="s">
        <v>26</v>
      </c>
      <c r="E33" s="729"/>
      <c r="F33" s="729"/>
      <c r="G33" s="272"/>
      <c r="H33" s="268" t="str">
        <f>BB33</f>
        <v/>
      </c>
      <c r="I33" s="269" t="str">
        <f t="shared" ref="I33" si="2">BC33</f>
        <v/>
      </c>
      <c r="J33" s="269" t="str">
        <f t="shared" ref="J33" si="3">BD33</f>
        <v/>
      </c>
      <c r="K33" s="269" t="str">
        <f t="shared" ref="K33" si="4">BE33</f>
        <v/>
      </c>
      <c r="L33" s="269" t="str">
        <f t="shared" ref="L33" si="5">BF33</f>
        <v/>
      </c>
      <c r="M33" s="269" t="str">
        <f t="shared" ref="M33" si="6">BG33</f>
        <v/>
      </c>
      <c r="N33" s="269" t="str">
        <f t="shared" ref="N33" si="7">BH33</f>
        <v/>
      </c>
      <c r="O33" s="269" t="str">
        <f t="shared" ref="O33" si="8">BI33</f>
        <v/>
      </c>
      <c r="P33" s="269" t="str">
        <f t="shared" ref="P33" si="9">BJ33</f>
        <v/>
      </c>
      <c r="Q33" s="269" t="str">
        <f t="shared" ref="Q33" si="10">BK33</f>
        <v/>
      </c>
      <c r="R33" s="269" t="str">
        <f t="shared" ref="R33" si="11">BL33</f>
        <v/>
      </c>
      <c r="S33" s="269" t="str">
        <f t="shared" ref="S33" si="12">BM33</f>
        <v/>
      </c>
      <c r="T33" s="269" t="str">
        <f t="shared" ref="T33" si="13">BN33</f>
        <v/>
      </c>
      <c r="U33" s="269" t="str">
        <f t="shared" ref="U33" si="14">BO33</f>
        <v/>
      </c>
      <c r="V33" s="269" t="str">
        <f t="shared" ref="V33" si="15">BP33</f>
        <v/>
      </c>
      <c r="W33" s="269" t="str">
        <f t="shared" ref="W33" si="16">BQ33</f>
        <v/>
      </c>
      <c r="X33" s="269" t="str">
        <f t="shared" ref="X33" si="17">BR33</f>
        <v/>
      </c>
      <c r="Y33" s="269" t="str">
        <f t="shared" ref="Y33" si="18">BS33</f>
        <v/>
      </c>
      <c r="Z33" s="269" t="str">
        <f t="shared" ref="Z33" si="19">BT33</f>
        <v/>
      </c>
      <c r="AA33" s="270" t="str">
        <f t="shared" ref="AA33" si="20">BU33</f>
        <v/>
      </c>
      <c r="AF33" s="284"/>
      <c r="AG33" s="363" t="s">
        <v>26</v>
      </c>
      <c r="AH33" s="607"/>
      <c r="AI33" s="608"/>
      <c r="AJ33" s="608"/>
      <c r="AK33" s="608"/>
      <c r="AL33" s="608"/>
      <c r="AM33" s="608"/>
      <c r="AN33" s="608"/>
      <c r="AO33" s="608"/>
      <c r="AP33" s="608"/>
      <c r="AQ33" s="608"/>
      <c r="AR33" s="608"/>
      <c r="AS33" s="608"/>
      <c r="AT33" s="608"/>
      <c r="AU33" s="608"/>
      <c r="AV33" s="608"/>
      <c r="AW33" s="608"/>
      <c r="AX33" s="622"/>
      <c r="AY33" s="311" t="s">
        <v>177</v>
      </c>
      <c r="AZ33" s="86" t="str">
        <f>ASC(AH33)</f>
        <v/>
      </c>
      <c r="BA33" s="86" t="str">
        <f>SUBSTITUTE(SUBSTITUTE(SUBSTITUTE(SUBSTITUTE(SUBSTITUTE(SUBSTITUTE(SUBSTITUTE(SUBSTITUTE(SUBSTITUTE(SUBSTITUTE(SUBSTITUTE(SUBSTITUTE(SUBSTITUTE(SUBSTITUTE(SUBSTITUTE(SUBSTITUTE(SUBSTITUTE(SUBSTITUTE(SUBSTITUTE(SUBSTITUTE(SUBSTITUTE(SUBSTITUTE(SUBSTITUTE(SUBSTITUTE(SUBSTITUTE(AZ33,"が","か゛"),"ぎ","き゛"),"ぐ","く゛"),"げ","け゛"),"ご","こ゛"),"ざ","さ゛"),"じ","し゛"),"ず","す゛"),"ぜ","せ゛"),"ぞ","そ゛"),"だ","た゛"),"ぢ","ち゛"),"づ","つ゛"),"で","て゛"),"ど","と゛"),"ば","は゛"),"び","ひ゛"),"ぶ","ふ゛"),"べ","へ゛"),"ぼ","ほ゛"),"ぱ","は゜"),"ぴ","ひ゜"),"ぷ","ふ゜"),"ぺ","へ゜"),"ぽ","ほ゜")</f>
        <v/>
      </c>
      <c r="BB33" s="86" t="str">
        <f>DBCS(MID($BA33,COLUMNS($BB33:BB33),1))</f>
        <v/>
      </c>
      <c r="BC33" s="86" t="str">
        <f>DBCS(MID($BA33,COLUMNS($BB33:BC33),1))</f>
        <v/>
      </c>
      <c r="BD33" s="86" t="str">
        <f>DBCS(MID($BA33,COLUMNS($BB33:BD33),1))</f>
        <v/>
      </c>
      <c r="BE33" s="86" t="str">
        <f>DBCS(MID($BA33,COLUMNS($BB33:BE33),1))</f>
        <v/>
      </c>
      <c r="BF33" s="86" t="str">
        <f>DBCS(MID($BA33,COLUMNS($BB33:BF33),1))</f>
        <v/>
      </c>
      <c r="BG33" s="86" t="str">
        <f>DBCS(MID($BA33,COLUMNS($BB33:BG33),1))</f>
        <v/>
      </c>
      <c r="BH33" s="86" t="str">
        <f>DBCS(MID($BA33,COLUMNS($BB33:BH33),1))</f>
        <v/>
      </c>
      <c r="BI33" s="86" t="str">
        <f>DBCS(MID($BA33,COLUMNS($BB33:BI33),1))</f>
        <v/>
      </c>
      <c r="BJ33" s="86" t="str">
        <f>DBCS(MID($BA33,COLUMNS($BB33:BJ33),1))</f>
        <v/>
      </c>
      <c r="BK33" s="86" t="str">
        <f>DBCS(MID($BA33,COLUMNS($BB33:BK33),1))</f>
        <v/>
      </c>
      <c r="BL33" s="86" t="str">
        <f>DBCS(MID($BA33,COLUMNS($BB33:BL33),1))</f>
        <v/>
      </c>
      <c r="BM33" s="86" t="str">
        <f>DBCS(MID($BA33,COLUMNS($BB33:BM33),1))</f>
        <v/>
      </c>
      <c r="BN33" s="86" t="str">
        <f>DBCS(MID($BA33,COLUMNS($BB33:BN33),1))</f>
        <v/>
      </c>
      <c r="BO33" s="86" t="str">
        <f>DBCS(MID($BA33,COLUMNS($BB33:BO33),1))</f>
        <v/>
      </c>
      <c r="BP33" s="86" t="str">
        <f>DBCS(MID($BA33,COLUMNS($BB33:BP33),1))</f>
        <v/>
      </c>
      <c r="BQ33" s="86" t="str">
        <f>DBCS(MID($BA33,COLUMNS($BB33:BQ33),1))</f>
        <v/>
      </c>
      <c r="BR33" s="86" t="str">
        <f>DBCS(MID($BA33,COLUMNS($BB33:BR33),1))</f>
        <v/>
      </c>
      <c r="BS33" s="86" t="str">
        <f>DBCS(MID($BA33,COLUMNS($BB33:BS33),1))</f>
        <v/>
      </c>
      <c r="BT33" s="86" t="str">
        <f>DBCS(MID($BA33,COLUMNS($BB33:BT33),1))</f>
        <v/>
      </c>
      <c r="BU33" s="86" t="str">
        <f>DBCS(MID($BA33,COLUMNS($BB33:BU33),1))</f>
        <v/>
      </c>
      <c r="BV33" s="86" t="str">
        <f>DBCS(MID($BA33,COLUMNS($BB33:BV33),1))</f>
        <v/>
      </c>
      <c r="BW33" s="86" t="str">
        <f>DBCS(MID($BA33,COLUMNS($BB33:BW33),1))</f>
        <v/>
      </c>
      <c r="BX33" s="86" t="str">
        <f>DBCS(MID($BA33,COLUMNS($BB33:BX33),1))</f>
        <v/>
      </c>
      <c r="BY33" s="86" t="str">
        <f>DBCS(MID($BA33,COLUMNS($BB33:BY33),1))</f>
        <v/>
      </c>
      <c r="BZ33" s="86" t="str">
        <f>DBCS(MID($BA33,COLUMNS($BB33:BZ33),1))</f>
        <v/>
      </c>
      <c r="CA33" s="86" t="str">
        <f>DBCS(MID($BA33,COLUMNS($BB33:CA33),1))</f>
        <v/>
      </c>
      <c r="CB33" s="86" t="str">
        <f>DBCS(MID($BA33,COLUMNS($BB33:CB33),1))</f>
        <v/>
      </c>
      <c r="CC33" s="86" t="str">
        <f>DBCS(MID($BA33,COLUMNS($BB33:CC33),1))</f>
        <v/>
      </c>
      <c r="CD33" s="86" t="str">
        <f>DBCS(MID($BA33,COLUMNS($BB33:CD33),1))</f>
        <v/>
      </c>
      <c r="CE33" s="86" t="str">
        <f>DBCS(MID($BA33,COLUMNS($BB33:CE33),1))</f>
        <v/>
      </c>
      <c r="CF33" s="86" t="str">
        <f>DBCS(MID($BA33,COLUMNS($BB33:CF33),1))</f>
        <v/>
      </c>
      <c r="CG33" s="86" t="str">
        <f>DBCS(MID($BA33,COLUMNS($BB33:CG33),1))</f>
        <v/>
      </c>
      <c r="CH33" s="86" t="str">
        <f>DBCS(MID($BA33,COLUMNS($BB33:CH33),1))</f>
        <v/>
      </c>
      <c r="CI33" s="86" t="str">
        <f>DBCS(MID($BA33,COLUMNS($BB33:CI33),1))</f>
        <v/>
      </c>
      <c r="CJ33" s="86" t="str">
        <f>DBCS(MID($BA33,COLUMNS($BB33:CJ33),1))</f>
        <v/>
      </c>
      <c r="CK33" s="86" t="str">
        <f>DBCS(MID($BA33,COLUMNS($BB33:CK33),1))</f>
        <v/>
      </c>
      <c r="CL33" s="86" t="str">
        <f>DBCS(MID($BA33,COLUMNS($BB33:CL33),1))</f>
        <v/>
      </c>
      <c r="CM33" s="86" t="str">
        <f>DBCS(MID($BA33,COLUMNS($BB33:CM33),1))</f>
        <v/>
      </c>
      <c r="CN33" s="86" t="str">
        <f>DBCS(MID($BA33,COLUMNS($BB33:CN33),1))</f>
        <v/>
      </c>
      <c r="CO33" s="86" t="str">
        <f>DBCS(MID($BA33,COLUMNS($BB33:CO33),1))</f>
        <v/>
      </c>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row>
    <row r="34" spans="1:130" s="60" customFormat="1" ht="18" customHeight="1" thickBot="1">
      <c r="C34" s="271"/>
      <c r="D34" s="729" t="s">
        <v>3</v>
      </c>
      <c r="E34" s="729"/>
      <c r="F34" s="729"/>
      <c r="G34" s="272"/>
      <c r="H34" s="242" t="str">
        <f>LEFT(AH34)</f>
        <v/>
      </c>
      <c r="I34" s="243" t="str">
        <f>MID($AH34,2,1)</f>
        <v/>
      </c>
      <c r="J34" s="243" t="str">
        <f>MID($AH34,3,1)</f>
        <v/>
      </c>
      <c r="K34" s="243" t="str">
        <f>MID($AH34,4,1)</f>
        <v/>
      </c>
      <c r="L34" s="243" t="str">
        <f>MID($AH34,5,1)</f>
        <v/>
      </c>
      <c r="M34" s="243" t="str">
        <f>MID($AH34,6,1)</f>
        <v/>
      </c>
      <c r="N34" s="243" t="str">
        <f>MID($AH34,7,1)</f>
        <v/>
      </c>
      <c r="O34" s="243" t="str">
        <f>MID($AH34,8,1)</f>
        <v/>
      </c>
      <c r="P34" s="243" t="str">
        <f>MID($AH34,9,1)</f>
        <v/>
      </c>
      <c r="Q34" s="243" t="str">
        <f>MID($AH34,10,1)</f>
        <v/>
      </c>
      <c r="R34" s="243" t="str">
        <f>MID($AH34,11,1)</f>
        <v/>
      </c>
      <c r="S34" s="243" t="str">
        <f>MID($AH34,12,1)</f>
        <v/>
      </c>
      <c r="T34" s="243" t="str">
        <f>MID($AH34,13,1)</f>
        <v/>
      </c>
      <c r="U34" s="243" t="str">
        <f>MID($AH34,14,1)</f>
        <v/>
      </c>
      <c r="V34" s="243" t="str">
        <f>MID($AH34,15,1)</f>
        <v/>
      </c>
      <c r="W34" s="243" t="str">
        <f>MID($AH34,16,1)</f>
        <v/>
      </c>
      <c r="X34" s="243" t="str">
        <f>MID($AH34,17,1)</f>
        <v/>
      </c>
      <c r="Y34" s="243" t="str">
        <f>MID($AH34,18,1)</f>
        <v/>
      </c>
      <c r="Z34" s="243" t="str">
        <f>MID($AH34,19,1)</f>
        <v/>
      </c>
      <c r="AA34" s="244" t="str">
        <f>MID($AH34,20,1)</f>
        <v/>
      </c>
      <c r="AC34" s="730" t="s">
        <v>9</v>
      </c>
      <c r="AD34" s="730"/>
      <c r="AE34" s="730"/>
      <c r="AF34" s="284"/>
      <c r="AG34" s="363" t="s">
        <v>4917</v>
      </c>
      <c r="AH34" s="607"/>
      <c r="AI34" s="608"/>
      <c r="AJ34" s="608"/>
      <c r="AK34" s="608"/>
      <c r="AL34" s="608"/>
      <c r="AM34" s="608"/>
      <c r="AN34" s="608"/>
      <c r="AO34" s="608"/>
      <c r="AP34" s="608"/>
      <c r="AQ34" s="608"/>
      <c r="AR34" s="608"/>
      <c r="AS34" s="608"/>
      <c r="AT34" s="608"/>
      <c r="AU34" s="608"/>
      <c r="AV34" s="608"/>
      <c r="AW34" s="608"/>
      <c r="AX34" s="622"/>
      <c r="AY34" s="311" t="s">
        <v>177</v>
      </c>
      <c r="AZ34" s="292"/>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row>
    <row r="35" spans="1:130" s="60" customFormat="1" ht="18" customHeight="1" thickBot="1">
      <c r="C35" s="271"/>
      <c r="D35" s="729" t="s">
        <v>8</v>
      </c>
      <c r="E35" s="729"/>
      <c r="F35" s="729"/>
      <c r="G35" s="272"/>
      <c r="H35" s="255" t="str">
        <f>AG36</f>
        <v/>
      </c>
      <c r="I35" s="18" t="s">
        <v>24</v>
      </c>
      <c r="J35" s="731" t="str">
        <f>IF(AK35="","",AK35)</f>
        <v/>
      </c>
      <c r="K35" s="732"/>
      <c r="L35" s="18" t="s">
        <v>416</v>
      </c>
      <c r="M35" s="731" t="str">
        <f>IF(AM35="","",AM35)</f>
        <v/>
      </c>
      <c r="N35" s="732"/>
      <c r="O35" s="18" t="s">
        <v>11</v>
      </c>
      <c r="P35" s="731" t="str">
        <f>IF(AO35="","",AO35)</f>
        <v/>
      </c>
      <c r="Q35" s="732"/>
      <c r="R35" s="18" t="s">
        <v>12</v>
      </c>
      <c r="S35" s="18"/>
      <c r="T35" s="18"/>
      <c r="U35" s="18"/>
      <c r="V35" s="18"/>
      <c r="W35" s="18"/>
      <c r="X35" s="18"/>
      <c r="Y35" s="18"/>
      <c r="Z35" s="18"/>
      <c r="AA35" s="18"/>
      <c r="AD35" s="85" t="s">
        <v>18</v>
      </c>
      <c r="AF35" s="284"/>
      <c r="AG35" s="363" t="s">
        <v>8</v>
      </c>
      <c r="AH35" s="624"/>
      <c r="AI35" s="625"/>
      <c r="AJ35" s="286" t="s">
        <v>24</v>
      </c>
      <c r="AK35" s="283"/>
      <c r="AL35" s="284" t="s">
        <v>34</v>
      </c>
      <c r="AM35" s="283"/>
      <c r="AN35" s="284" t="s">
        <v>11</v>
      </c>
      <c r="AO35" s="283"/>
      <c r="AP35" s="284" t="s">
        <v>12</v>
      </c>
      <c r="AQ35" s="284"/>
      <c r="AR35" s="284"/>
      <c r="AS35" s="284"/>
      <c r="AT35" s="284"/>
      <c r="AU35" s="284"/>
      <c r="AV35" s="284"/>
      <c r="AW35" s="284"/>
      <c r="AX35" s="284"/>
      <c r="AY35" s="146"/>
      <c r="AZ35" s="292"/>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row>
    <row r="36" spans="1:130" s="60" customFormat="1" ht="18" customHeight="1">
      <c r="AF36" s="284"/>
      <c r="AG36" s="69" t="str">
        <f>LEFT(AH35)</f>
        <v/>
      </c>
      <c r="AH36" s="290" t="s">
        <v>174</v>
      </c>
      <c r="AI36" s="146"/>
      <c r="AJ36" s="146"/>
      <c r="AK36" s="146"/>
      <c r="AL36" s="357" t="s">
        <v>278</v>
      </c>
      <c r="AM36" s="146"/>
      <c r="AN36" s="146"/>
      <c r="AO36" s="146"/>
      <c r="AP36" s="146"/>
      <c r="AQ36" s="146"/>
      <c r="AR36" s="146"/>
      <c r="AS36" s="146"/>
      <c r="AT36" s="146"/>
      <c r="AU36" s="146"/>
      <c r="AV36" s="146"/>
      <c r="AW36" s="146"/>
      <c r="AX36" s="146"/>
      <c r="AY36" s="146"/>
      <c r="AZ36" s="292"/>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row>
    <row r="37" spans="1:130" s="60" customFormat="1" ht="18" customHeight="1" thickBot="1">
      <c r="AF37" s="284"/>
      <c r="AG37" s="364"/>
      <c r="AH37" s="364"/>
      <c r="AI37" s="364"/>
      <c r="AJ37" s="364"/>
      <c r="AK37" s="69"/>
      <c r="AL37" s="69"/>
      <c r="AM37" s="357"/>
      <c r="AN37" s="357" t="s">
        <v>410</v>
      </c>
      <c r="AO37" s="69"/>
      <c r="AP37" s="284"/>
      <c r="AQ37" s="284"/>
      <c r="AR37" s="357"/>
      <c r="AS37" s="284"/>
      <c r="AT37" s="284"/>
      <c r="AU37" s="284"/>
      <c r="AV37" s="284"/>
      <c r="AW37" s="284"/>
      <c r="AX37" s="284"/>
      <c r="AY37" s="146"/>
      <c r="AZ37" s="292"/>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row>
    <row r="38" spans="1:130" s="60" customFormat="1" ht="18" customHeight="1" thickBot="1">
      <c r="A38" s="248" t="s">
        <v>486</v>
      </c>
      <c r="C38" s="271"/>
      <c r="D38" s="729" t="s">
        <v>10</v>
      </c>
      <c r="E38" s="729"/>
      <c r="F38" s="729"/>
      <c r="G38" s="273"/>
      <c r="H38" s="242" t="str">
        <f>AT38</f>
        <v/>
      </c>
      <c r="I38" s="244" t="str">
        <f>AU38</f>
        <v/>
      </c>
      <c r="J38" s="18" t="s">
        <v>24</v>
      </c>
      <c r="K38" s="242" t="str">
        <f>IF(LEFT($AL38,1)="","",LEFT($AL38,1))</f>
        <v/>
      </c>
      <c r="L38" s="243" t="str">
        <f>IF(MID($AL38,2,1)="","",MID($AL38,2,1))</f>
        <v/>
      </c>
      <c r="M38" s="243" t="str">
        <f>IF(MID($AL38,3,1)="","",MID($AL38,3,1))</f>
        <v/>
      </c>
      <c r="N38" s="243" t="str">
        <f>IF(MID($AL38,4,1)="","",MID($AL38,4,1))</f>
        <v/>
      </c>
      <c r="O38" s="243" t="str">
        <f>IF(MID($AL38,5,1)="","",MID($AL38,5,1))</f>
        <v/>
      </c>
      <c r="P38" s="244" t="str">
        <f>IF(RIGHT(AL38)="","",RIGHT(AL38))</f>
        <v/>
      </c>
      <c r="Q38" s="18" t="s">
        <v>24</v>
      </c>
      <c r="R38" s="245" t="str">
        <f>IF(AR38="","",AR38)</f>
        <v/>
      </c>
      <c r="S38" s="18"/>
      <c r="T38" s="18"/>
      <c r="U38" s="18"/>
      <c r="V38" s="18"/>
      <c r="W38" s="18"/>
      <c r="X38" s="18"/>
      <c r="Y38" s="18"/>
      <c r="Z38" s="18"/>
      <c r="AA38" s="18"/>
      <c r="AF38" s="364"/>
      <c r="AG38" s="363" t="s">
        <v>413</v>
      </c>
      <c r="AH38" s="607"/>
      <c r="AI38" s="608"/>
      <c r="AJ38" s="622"/>
      <c r="AK38" s="286" t="s">
        <v>24</v>
      </c>
      <c r="AL38" s="636"/>
      <c r="AM38" s="637"/>
      <c r="AN38" s="637"/>
      <c r="AO38" s="637"/>
      <c r="AP38" s="638"/>
      <c r="AQ38" s="286" t="s">
        <v>24</v>
      </c>
      <c r="AR38" s="287"/>
      <c r="AS38" s="69"/>
      <c r="AT38" s="69" t="str">
        <f>LEFT(AH38)</f>
        <v/>
      </c>
      <c r="AU38" s="69" t="str">
        <f>MID(AH38,2,1)</f>
        <v/>
      </c>
      <c r="AV38" s="289"/>
      <c r="AW38" s="286"/>
      <c r="AX38" s="286"/>
      <c r="AY38" s="146"/>
      <c r="AZ38" s="292"/>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row>
    <row r="39" spans="1:130" s="60" customFormat="1" ht="18" customHeight="1" thickBot="1">
      <c r="C39" s="271"/>
      <c r="D39" s="729" t="s">
        <v>26</v>
      </c>
      <c r="E39" s="729"/>
      <c r="F39" s="729"/>
      <c r="G39" s="272"/>
      <c r="H39" s="268" t="str">
        <f>BB39</f>
        <v/>
      </c>
      <c r="I39" s="269" t="str">
        <f t="shared" ref="I39" si="21">BC39</f>
        <v/>
      </c>
      <c r="J39" s="269" t="str">
        <f t="shared" ref="J39" si="22">BD39</f>
        <v/>
      </c>
      <c r="K39" s="269" t="str">
        <f t="shared" ref="K39" si="23">BE39</f>
        <v/>
      </c>
      <c r="L39" s="269" t="str">
        <f t="shared" ref="L39" si="24">BF39</f>
        <v/>
      </c>
      <c r="M39" s="269" t="str">
        <f t="shared" ref="M39" si="25">BG39</f>
        <v/>
      </c>
      <c r="N39" s="269" t="str">
        <f t="shared" ref="N39" si="26">BH39</f>
        <v/>
      </c>
      <c r="O39" s="269" t="str">
        <f t="shared" ref="O39" si="27">BI39</f>
        <v/>
      </c>
      <c r="P39" s="269" t="str">
        <f t="shared" ref="P39" si="28">BJ39</f>
        <v/>
      </c>
      <c r="Q39" s="269" t="str">
        <f t="shared" ref="Q39" si="29">BK39</f>
        <v/>
      </c>
      <c r="R39" s="269" t="str">
        <f t="shared" ref="R39" si="30">BL39</f>
        <v/>
      </c>
      <c r="S39" s="269" t="str">
        <f t="shared" ref="S39" si="31">BM39</f>
        <v/>
      </c>
      <c r="T39" s="269" t="str">
        <f t="shared" ref="T39" si="32">BN39</f>
        <v/>
      </c>
      <c r="U39" s="269" t="str">
        <f t="shared" ref="U39" si="33">BO39</f>
        <v/>
      </c>
      <c r="V39" s="269" t="str">
        <f t="shared" ref="V39" si="34">BP39</f>
        <v/>
      </c>
      <c r="W39" s="269" t="str">
        <f t="shared" ref="W39" si="35">BQ39</f>
        <v/>
      </c>
      <c r="X39" s="269" t="str">
        <f t="shared" ref="X39" si="36">BR39</f>
        <v/>
      </c>
      <c r="Y39" s="269" t="str">
        <f t="shared" ref="Y39" si="37">BS39</f>
        <v/>
      </c>
      <c r="Z39" s="269" t="str">
        <f t="shared" ref="Z39" si="38">BT39</f>
        <v/>
      </c>
      <c r="AA39" s="270" t="str">
        <f t="shared" ref="AA39" si="39">BU39</f>
        <v/>
      </c>
      <c r="AF39" s="284"/>
      <c r="AG39" s="363" t="s">
        <v>26</v>
      </c>
      <c r="AH39" s="607"/>
      <c r="AI39" s="608"/>
      <c r="AJ39" s="608"/>
      <c r="AK39" s="608"/>
      <c r="AL39" s="608"/>
      <c r="AM39" s="608"/>
      <c r="AN39" s="608"/>
      <c r="AO39" s="608"/>
      <c r="AP39" s="608"/>
      <c r="AQ39" s="608"/>
      <c r="AR39" s="608"/>
      <c r="AS39" s="608"/>
      <c r="AT39" s="608"/>
      <c r="AU39" s="608"/>
      <c r="AV39" s="608"/>
      <c r="AW39" s="608"/>
      <c r="AX39" s="622"/>
      <c r="AY39" s="311" t="s">
        <v>177</v>
      </c>
      <c r="AZ39" s="86" t="str">
        <f>ASC(AH39)</f>
        <v/>
      </c>
      <c r="BA39" s="86" t="str">
        <f>SUBSTITUTE(SUBSTITUTE(SUBSTITUTE(SUBSTITUTE(SUBSTITUTE(SUBSTITUTE(SUBSTITUTE(SUBSTITUTE(SUBSTITUTE(SUBSTITUTE(SUBSTITUTE(SUBSTITUTE(SUBSTITUTE(SUBSTITUTE(SUBSTITUTE(SUBSTITUTE(SUBSTITUTE(SUBSTITUTE(SUBSTITUTE(SUBSTITUTE(SUBSTITUTE(SUBSTITUTE(SUBSTITUTE(SUBSTITUTE(SUBSTITUTE(AZ39,"が","か゛"),"ぎ","き゛"),"ぐ","く゛"),"げ","け゛"),"ご","こ゛"),"ざ","さ゛"),"じ","し゛"),"ず","す゛"),"ぜ","せ゛"),"ぞ","そ゛"),"だ","た゛"),"ぢ","ち゛"),"づ","つ゛"),"で","て゛"),"ど","と゛"),"ば","は゛"),"び","ひ゛"),"ぶ","ふ゛"),"べ","へ゛"),"ぼ","ほ゛"),"ぱ","は゜"),"ぴ","ひ゜"),"ぷ","ふ゜"),"ぺ","へ゜"),"ぽ","ほ゜")</f>
        <v/>
      </c>
      <c r="BB39" s="86" t="str">
        <f>DBCS(MID($BA39,COLUMNS($BB39:BB39),1))</f>
        <v/>
      </c>
      <c r="BC39" s="86" t="str">
        <f>DBCS(MID($BA39,COLUMNS($BB39:BC39),1))</f>
        <v/>
      </c>
      <c r="BD39" s="86" t="str">
        <f>DBCS(MID($BA39,COLUMNS($BB39:BD39),1))</f>
        <v/>
      </c>
      <c r="BE39" s="86" t="str">
        <f>DBCS(MID($BA39,COLUMNS($BB39:BE39),1))</f>
        <v/>
      </c>
      <c r="BF39" s="86" t="str">
        <f>DBCS(MID($BA39,COLUMNS($BB39:BF39),1))</f>
        <v/>
      </c>
      <c r="BG39" s="86" t="str">
        <f>DBCS(MID($BA39,COLUMNS($BB39:BG39),1))</f>
        <v/>
      </c>
      <c r="BH39" s="86" t="str">
        <f>DBCS(MID($BA39,COLUMNS($BB39:BH39),1))</f>
        <v/>
      </c>
      <c r="BI39" s="86" t="str">
        <f>DBCS(MID($BA39,COLUMNS($BB39:BI39),1))</f>
        <v/>
      </c>
      <c r="BJ39" s="86" t="str">
        <f>DBCS(MID($BA39,COLUMNS($BB39:BJ39),1))</f>
        <v/>
      </c>
      <c r="BK39" s="86" t="str">
        <f>DBCS(MID($BA39,COLUMNS($BB39:BK39),1))</f>
        <v/>
      </c>
      <c r="BL39" s="86" t="str">
        <f>DBCS(MID($BA39,COLUMNS($BB39:BL39),1))</f>
        <v/>
      </c>
      <c r="BM39" s="86" t="str">
        <f>DBCS(MID($BA39,COLUMNS($BB39:BM39),1))</f>
        <v/>
      </c>
      <c r="BN39" s="86" t="str">
        <f>DBCS(MID($BA39,COLUMNS($BB39:BN39),1))</f>
        <v/>
      </c>
      <c r="BO39" s="86" t="str">
        <f>DBCS(MID($BA39,COLUMNS($BB39:BO39),1))</f>
        <v/>
      </c>
      <c r="BP39" s="86" t="str">
        <f>DBCS(MID($BA39,COLUMNS($BB39:BP39),1))</f>
        <v/>
      </c>
      <c r="BQ39" s="86" t="str">
        <f>DBCS(MID($BA39,COLUMNS($BB39:BQ39),1))</f>
        <v/>
      </c>
      <c r="BR39" s="86" t="str">
        <f>DBCS(MID($BA39,COLUMNS($BB39:BR39),1))</f>
        <v/>
      </c>
      <c r="BS39" s="86" t="str">
        <f>DBCS(MID($BA39,COLUMNS($BB39:BS39),1))</f>
        <v/>
      </c>
      <c r="BT39" s="86" t="str">
        <f>DBCS(MID($BA39,COLUMNS($BB39:BT39),1))</f>
        <v/>
      </c>
      <c r="BU39" s="86" t="str">
        <f>DBCS(MID($BA39,COLUMNS($BB39:BU39),1))</f>
        <v/>
      </c>
      <c r="BV39" s="86" t="str">
        <f>DBCS(MID($BA39,COLUMNS($BB39:BV39),1))</f>
        <v/>
      </c>
      <c r="BW39" s="86" t="str">
        <f>DBCS(MID($BA39,COLUMNS($BB39:BW39),1))</f>
        <v/>
      </c>
      <c r="BX39" s="86" t="str">
        <f>DBCS(MID($BA39,COLUMNS($BB39:BX39),1))</f>
        <v/>
      </c>
      <c r="BY39" s="86" t="str">
        <f>DBCS(MID($BA39,COLUMNS($BB39:BY39),1))</f>
        <v/>
      </c>
      <c r="BZ39" s="86" t="str">
        <f>DBCS(MID($BA39,COLUMNS($BB39:BZ39),1))</f>
        <v/>
      </c>
      <c r="CA39" s="86" t="str">
        <f>DBCS(MID($BA39,COLUMNS($BB39:CA39),1))</f>
        <v/>
      </c>
      <c r="CB39" s="86" t="str">
        <f>DBCS(MID($BA39,COLUMNS($BB39:CB39),1))</f>
        <v/>
      </c>
      <c r="CC39" s="86" t="str">
        <f>DBCS(MID($BA39,COLUMNS($BB39:CC39),1))</f>
        <v/>
      </c>
      <c r="CD39" s="86" t="str">
        <f>DBCS(MID($BA39,COLUMNS($BB39:CD39),1))</f>
        <v/>
      </c>
      <c r="CE39" s="86" t="str">
        <f>DBCS(MID($BA39,COLUMNS($BB39:CE39),1))</f>
        <v/>
      </c>
      <c r="CF39" s="86" t="str">
        <f>DBCS(MID($BA39,COLUMNS($BB39:CF39),1))</f>
        <v/>
      </c>
      <c r="CG39" s="86" t="str">
        <f>DBCS(MID($BA39,COLUMNS($BB39:CG39),1))</f>
        <v/>
      </c>
      <c r="CH39" s="86" t="str">
        <f>DBCS(MID($BA39,COLUMNS($BB39:CH39),1))</f>
        <v/>
      </c>
      <c r="CI39" s="86" t="str">
        <f>DBCS(MID($BA39,COLUMNS($BB39:CI39),1))</f>
        <v/>
      </c>
      <c r="CJ39" s="86" t="str">
        <f>DBCS(MID($BA39,COLUMNS($BB39:CJ39),1))</f>
        <v/>
      </c>
      <c r="CK39" s="86" t="str">
        <f>DBCS(MID($BA39,COLUMNS($BB39:CK39),1))</f>
        <v/>
      </c>
      <c r="CL39" s="86" t="str">
        <f>DBCS(MID($BA39,COLUMNS($BB39:CL39),1))</f>
        <v/>
      </c>
      <c r="CM39" s="86" t="str">
        <f>DBCS(MID($BA39,COLUMNS($BB39:CM39),1))</f>
        <v/>
      </c>
      <c r="CN39" s="86" t="str">
        <f>DBCS(MID($BA39,COLUMNS($BB39:CN39),1))</f>
        <v/>
      </c>
      <c r="CO39" s="86" t="str">
        <f>DBCS(MID($BA39,COLUMNS($BB39:CO39),1))</f>
        <v/>
      </c>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row>
    <row r="40" spans="1:130" s="60" customFormat="1" ht="18" customHeight="1" thickBot="1">
      <c r="C40" s="271"/>
      <c r="D40" s="729" t="s">
        <v>3</v>
      </c>
      <c r="E40" s="729"/>
      <c r="F40" s="729"/>
      <c r="G40" s="272"/>
      <c r="H40" s="242" t="str">
        <f>LEFT(AH40)</f>
        <v/>
      </c>
      <c r="I40" s="243" t="str">
        <f>MID($AH40,2,1)</f>
        <v/>
      </c>
      <c r="J40" s="243" t="str">
        <f>MID($AH40,3,1)</f>
        <v/>
      </c>
      <c r="K40" s="243" t="str">
        <f>MID($AH40,4,1)</f>
        <v/>
      </c>
      <c r="L40" s="243" t="str">
        <f>MID($AH40,5,1)</f>
        <v/>
      </c>
      <c r="M40" s="243" t="str">
        <f>MID($AH40,6,1)</f>
        <v/>
      </c>
      <c r="N40" s="243" t="str">
        <f>MID($AH40,7,1)</f>
        <v/>
      </c>
      <c r="O40" s="243" t="str">
        <f>MID($AH40,8,1)</f>
        <v/>
      </c>
      <c r="P40" s="243" t="str">
        <f>MID($AH40,9,1)</f>
        <v/>
      </c>
      <c r="Q40" s="243" t="str">
        <f>MID($AH40,10,1)</f>
        <v/>
      </c>
      <c r="R40" s="243" t="str">
        <f>MID($AH40,11,1)</f>
        <v/>
      </c>
      <c r="S40" s="243" t="str">
        <f>MID($AH40,12,1)</f>
        <v/>
      </c>
      <c r="T40" s="243" t="str">
        <f>MID($AH40,13,1)</f>
        <v/>
      </c>
      <c r="U40" s="243" t="str">
        <f>MID($AH40,14,1)</f>
        <v/>
      </c>
      <c r="V40" s="243" t="str">
        <f>MID($AH40,15,1)</f>
        <v/>
      </c>
      <c r="W40" s="243" t="str">
        <f>MID($AH40,16,1)</f>
        <v/>
      </c>
      <c r="X40" s="243" t="str">
        <f>MID($AH40,17,1)</f>
        <v/>
      </c>
      <c r="Y40" s="243" t="str">
        <f>MID($AH40,18,1)</f>
        <v/>
      </c>
      <c r="Z40" s="243" t="str">
        <f>MID($AH40,19,1)</f>
        <v/>
      </c>
      <c r="AA40" s="244" t="str">
        <f>MID($AH40,20,1)</f>
        <v/>
      </c>
      <c r="AC40" s="730" t="s">
        <v>9</v>
      </c>
      <c r="AD40" s="730"/>
      <c r="AE40" s="730"/>
      <c r="AF40" s="284"/>
      <c r="AG40" s="363" t="s">
        <v>4917</v>
      </c>
      <c r="AH40" s="607"/>
      <c r="AI40" s="608"/>
      <c r="AJ40" s="608"/>
      <c r="AK40" s="608"/>
      <c r="AL40" s="608"/>
      <c r="AM40" s="608"/>
      <c r="AN40" s="608"/>
      <c r="AO40" s="608"/>
      <c r="AP40" s="608"/>
      <c r="AQ40" s="608"/>
      <c r="AR40" s="608"/>
      <c r="AS40" s="608"/>
      <c r="AT40" s="608"/>
      <c r="AU40" s="608"/>
      <c r="AV40" s="608"/>
      <c r="AW40" s="608"/>
      <c r="AX40" s="622"/>
      <c r="AY40" s="311" t="s">
        <v>177</v>
      </c>
      <c r="AZ40" s="292"/>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row>
    <row r="41" spans="1:130" s="60" customFormat="1" ht="18" customHeight="1" thickBot="1">
      <c r="C41" s="271"/>
      <c r="D41" s="729" t="s">
        <v>8</v>
      </c>
      <c r="E41" s="729"/>
      <c r="F41" s="729"/>
      <c r="G41" s="272"/>
      <c r="H41" s="255" t="str">
        <f>AG42</f>
        <v/>
      </c>
      <c r="I41" s="18" t="s">
        <v>24</v>
      </c>
      <c r="J41" s="731" t="str">
        <f>IF(AK41="","",AK41)</f>
        <v/>
      </c>
      <c r="K41" s="732"/>
      <c r="L41" s="18" t="s">
        <v>416</v>
      </c>
      <c r="M41" s="731" t="str">
        <f>IF(AM41="","",AM41)</f>
        <v/>
      </c>
      <c r="N41" s="732"/>
      <c r="O41" s="18" t="s">
        <v>11</v>
      </c>
      <c r="P41" s="731" t="str">
        <f>IF(AO41="","",AO41)</f>
        <v/>
      </c>
      <c r="Q41" s="732"/>
      <c r="R41" s="18" t="s">
        <v>12</v>
      </c>
      <c r="S41" s="18"/>
      <c r="T41" s="18"/>
      <c r="U41" s="18"/>
      <c r="V41" s="18"/>
      <c r="W41" s="18"/>
      <c r="X41" s="18"/>
      <c r="Y41" s="18"/>
      <c r="Z41" s="18"/>
      <c r="AA41" s="18"/>
      <c r="AD41" s="85" t="s">
        <v>417</v>
      </c>
      <c r="AF41" s="284"/>
      <c r="AG41" s="363" t="s">
        <v>8</v>
      </c>
      <c r="AH41" s="624"/>
      <c r="AI41" s="625"/>
      <c r="AJ41" s="286" t="s">
        <v>415</v>
      </c>
      <c r="AK41" s="283"/>
      <c r="AL41" s="284" t="s">
        <v>34</v>
      </c>
      <c r="AM41" s="283"/>
      <c r="AN41" s="284" t="s">
        <v>11</v>
      </c>
      <c r="AO41" s="283"/>
      <c r="AP41" s="284" t="s">
        <v>12</v>
      </c>
      <c r="AQ41" s="284"/>
      <c r="AR41" s="284"/>
      <c r="AS41" s="284"/>
      <c r="AT41" s="284"/>
      <c r="AU41" s="284"/>
      <c r="AV41" s="284"/>
      <c r="AW41" s="284"/>
      <c r="AX41" s="284"/>
      <c r="AY41" s="146"/>
      <c r="AZ41" s="292"/>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row>
    <row r="42" spans="1:130" s="60" customFormat="1" ht="18" customHeight="1">
      <c r="AF42" s="284"/>
      <c r="AG42" s="69" t="str">
        <f>LEFT(AH41)</f>
        <v/>
      </c>
      <c r="AH42" s="290" t="s">
        <v>174</v>
      </c>
      <c r="AI42" s="146"/>
      <c r="AJ42" s="146"/>
      <c r="AK42" s="146"/>
      <c r="AL42" s="357" t="s">
        <v>278</v>
      </c>
      <c r="AM42" s="146"/>
      <c r="AN42" s="146"/>
      <c r="AO42" s="146"/>
      <c r="AP42" s="146"/>
      <c r="AQ42" s="146"/>
      <c r="AR42" s="146"/>
      <c r="AS42" s="146"/>
      <c r="AT42" s="146"/>
      <c r="AU42" s="146"/>
      <c r="AV42" s="146"/>
      <c r="AW42" s="146"/>
      <c r="AX42" s="146"/>
      <c r="AY42" s="146"/>
      <c r="AZ42" s="292"/>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row>
    <row r="43" spans="1:130" s="60" customFormat="1" ht="18" customHeight="1" thickBot="1">
      <c r="AF43" s="284"/>
      <c r="AG43" s="364"/>
      <c r="AH43" s="364"/>
      <c r="AI43" s="364"/>
      <c r="AJ43" s="364"/>
      <c r="AK43" s="69"/>
      <c r="AL43" s="69"/>
      <c r="AM43" s="357"/>
      <c r="AN43" s="357" t="s">
        <v>410</v>
      </c>
      <c r="AO43" s="69"/>
      <c r="AP43" s="284"/>
      <c r="AQ43" s="284"/>
      <c r="AR43" s="357"/>
      <c r="AS43" s="284"/>
      <c r="AT43" s="284"/>
      <c r="AU43" s="284"/>
      <c r="AV43" s="284"/>
      <c r="AW43" s="284"/>
      <c r="AX43" s="284"/>
      <c r="AY43" s="146"/>
      <c r="AZ43" s="292"/>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row>
    <row r="44" spans="1:130" s="60" customFormat="1" ht="18" customHeight="1" thickBot="1">
      <c r="A44" s="248" t="s">
        <v>486</v>
      </c>
      <c r="C44" s="271"/>
      <c r="D44" s="729" t="s">
        <v>10</v>
      </c>
      <c r="E44" s="729"/>
      <c r="F44" s="729"/>
      <c r="G44" s="273"/>
      <c r="H44" s="242" t="str">
        <f>AT44</f>
        <v/>
      </c>
      <c r="I44" s="244" t="str">
        <f>AU44</f>
        <v/>
      </c>
      <c r="J44" s="18" t="s">
        <v>24</v>
      </c>
      <c r="K44" s="242" t="str">
        <f>IF(LEFT($AL44,1)="","",LEFT($AL44,1))</f>
        <v/>
      </c>
      <c r="L44" s="243" t="str">
        <f>IF(MID($AL44,2,1)="","",MID($AL44,2,1))</f>
        <v/>
      </c>
      <c r="M44" s="243" t="str">
        <f>IF(MID($AL44,3,1)="","",MID($AL44,3,1))</f>
        <v/>
      </c>
      <c r="N44" s="243" t="str">
        <f>IF(MID($AL44,4,1)="","",MID($AL44,4,1))</f>
        <v/>
      </c>
      <c r="O44" s="243" t="str">
        <f>IF(MID($AL44,5,1)="","",MID($AL44,5,1))</f>
        <v/>
      </c>
      <c r="P44" s="244" t="str">
        <f>IF(RIGHT(AL44)="","",RIGHT(AL44))</f>
        <v/>
      </c>
      <c r="Q44" s="18" t="s">
        <v>24</v>
      </c>
      <c r="R44" s="245" t="str">
        <f>IF(AR44="","",AR44)</f>
        <v/>
      </c>
      <c r="S44" s="18"/>
      <c r="T44" s="18"/>
      <c r="U44" s="18"/>
      <c r="V44" s="18"/>
      <c r="W44" s="18"/>
      <c r="X44" s="18"/>
      <c r="Y44" s="18"/>
      <c r="Z44" s="18"/>
      <c r="AA44" s="18"/>
      <c r="AF44" s="364"/>
      <c r="AG44" s="363" t="s">
        <v>413</v>
      </c>
      <c r="AH44" s="607"/>
      <c r="AI44" s="608"/>
      <c r="AJ44" s="622"/>
      <c r="AK44" s="286" t="s">
        <v>418</v>
      </c>
      <c r="AL44" s="636"/>
      <c r="AM44" s="637"/>
      <c r="AN44" s="637"/>
      <c r="AO44" s="637"/>
      <c r="AP44" s="638"/>
      <c r="AQ44" s="286" t="s">
        <v>418</v>
      </c>
      <c r="AR44" s="287"/>
      <c r="AS44" s="69"/>
      <c r="AT44" s="69" t="str">
        <f>LEFT(AH44)</f>
        <v/>
      </c>
      <c r="AU44" s="69" t="str">
        <f>MID(AH44,2,1)</f>
        <v/>
      </c>
      <c r="AV44" s="289"/>
      <c r="AW44" s="286"/>
      <c r="AX44" s="286"/>
      <c r="AY44" s="146"/>
      <c r="AZ44" s="292"/>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row>
    <row r="45" spans="1:130" s="60" customFormat="1" ht="18" customHeight="1" thickBot="1">
      <c r="C45" s="271"/>
      <c r="D45" s="729" t="s">
        <v>26</v>
      </c>
      <c r="E45" s="729"/>
      <c r="F45" s="729"/>
      <c r="G45" s="272"/>
      <c r="H45" s="268" t="str">
        <f>BB45</f>
        <v/>
      </c>
      <c r="I45" s="269" t="str">
        <f t="shared" ref="I45" si="40">BC45</f>
        <v/>
      </c>
      <c r="J45" s="269" t="str">
        <f t="shared" ref="J45" si="41">BD45</f>
        <v/>
      </c>
      <c r="K45" s="269" t="str">
        <f t="shared" ref="K45" si="42">BE45</f>
        <v/>
      </c>
      <c r="L45" s="269" t="str">
        <f t="shared" ref="L45" si="43">BF45</f>
        <v/>
      </c>
      <c r="M45" s="269" t="str">
        <f t="shared" ref="M45" si="44">BG45</f>
        <v/>
      </c>
      <c r="N45" s="269" t="str">
        <f t="shared" ref="N45" si="45">BH45</f>
        <v/>
      </c>
      <c r="O45" s="269" t="str">
        <f t="shared" ref="O45" si="46">BI45</f>
        <v/>
      </c>
      <c r="P45" s="269" t="str">
        <f t="shared" ref="P45" si="47">BJ45</f>
        <v/>
      </c>
      <c r="Q45" s="269" t="str">
        <f t="shared" ref="Q45" si="48">BK45</f>
        <v/>
      </c>
      <c r="R45" s="269" t="str">
        <f t="shared" ref="R45" si="49">BL45</f>
        <v/>
      </c>
      <c r="S45" s="269" t="str">
        <f t="shared" ref="S45" si="50">BM45</f>
        <v/>
      </c>
      <c r="T45" s="269" t="str">
        <f t="shared" ref="T45" si="51">BN45</f>
        <v/>
      </c>
      <c r="U45" s="269" t="str">
        <f t="shared" ref="U45" si="52">BO45</f>
        <v/>
      </c>
      <c r="V45" s="269" t="str">
        <f t="shared" ref="V45" si="53">BP45</f>
        <v/>
      </c>
      <c r="W45" s="269" t="str">
        <f t="shared" ref="W45" si="54">BQ45</f>
        <v/>
      </c>
      <c r="X45" s="269" t="str">
        <f t="shared" ref="X45" si="55">BR45</f>
        <v/>
      </c>
      <c r="Y45" s="269" t="str">
        <f t="shared" ref="Y45" si="56">BS45</f>
        <v/>
      </c>
      <c r="Z45" s="269" t="str">
        <f t="shared" ref="Z45" si="57">BT45</f>
        <v/>
      </c>
      <c r="AA45" s="270" t="str">
        <f t="shared" ref="AA45" si="58">BU45</f>
        <v/>
      </c>
      <c r="AF45" s="284"/>
      <c r="AG45" s="363" t="s">
        <v>26</v>
      </c>
      <c r="AH45" s="607"/>
      <c r="AI45" s="608"/>
      <c r="AJ45" s="608"/>
      <c r="AK45" s="608"/>
      <c r="AL45" s="608"/>
      <c r="AM45" s="608"/>
      <c r="AN45" s="608"/>
      <c r="AO45" s="608"/>
      <c r="AP45" s="608"/>
      <c r="AQ45" s="608"/>
      <c r="AR45" s="608"/>
      <c r="AS45" s="608"/>
      <c r="AT45" s="608"/>
      <c r="AU45" s="608"/>
      <c r="AV45" s="608"/>
      <c r="AW45" s="608"/>
      <c r="AX45" s="622"/>
      <c r="AY45" s="311" t="s">
        <v>177</v>
      </c>
      <c r="AZ45" s="86" t="str">
        <f>ASC(AH45)</f>
        <v/>
      </c>
      <c r="BA45" s="86" t="str">
        <f>SUBSTITUTE(SUBSTITUTE(SUBSTITUTE(SUBSTITUTE(SUBSTITUTE(SUBSTITUTE(SUBSTITUTE(SUBSTITUTE(SUBSTITUTE(SUBSTITUTE(SUBSTITUTE(SUBSTITUTE(SUBSTITUTE(SUBSTITUTE(SUBSTITUTE(SUBSTITUTE(SUBSTITUTE(SUBSTITUTE(SUBSTITUTE(SUBSTITUTE(SUBSTITUTE(SUBSTITUTE(SUBSTITUTE(SUBSTITUTE(SUBSTITUTE(AZ45,"が","か゛"),"ぎ","き゛"),"ぐ","く゛"),"げ","け゛"),"ご","こ゛"),"ざ","さ゛"),"じ","し゛"),"ず","す゛"),"ぜ","せ゛"),"ぞ","そ゛"),"だ","た゛"),"ぢ","ち゛"),"づ","つ゛"),"で","て゛"),"ど","と゛"),"ば","は゛"),"び","ひ゛"),"ぶ","ふ゛"),"べ","へ゛"),"ぼ","ほ゛"),"ぱ","は゜"),"ぴ","ひ゜"),"ぷ","ふ゜"),"ぺ","へ゜"),"ぽ","ほ゜")</f>
        <v/>
      </c>
      <c r="BB45" s="86" t="str">
        <f>DBCS(MID($BA45,COLUMNS($BB45:BB45),1))</f>
        <v/>
      </c>
      <c r="BC45" s="86" t="str">
        <f>DBCS(MID($BA45,COLUMNS($BB45:BC45),1))</f>
        <v/>
      </c>
      <c r="BD45" s="86" t="str">
        <f>DBCS(MID($BA45,COLUMNS($BB45:BD45),1))</f>
        <v/>
      </c>
      <c r="BE45" s="86" t="str">
        <f>DBCS(MID($BA45,COLUMNS($BB45:BE45),1))</f>
        <v/>
      </c>
      <c r="BF45" s="86" t="str">
        <f>DBCS(MID($BA45,COLUMNS($BB45:BF45),1))</f>
        <v/>
      </c>
      <c r="BG45" s="86" t="str">
        <f>DBCS(MID($BA45,COLUMNS($BB45:BG45),1))</f>
        <v/>
      </c>
      <c r="BH45" s="86" t="str">
        <f>DBCS(MID($BA45,COLUMNS($BB45:BH45),1))</f>
        <v/>
      </c>
      <c r="BI45" s="86" t="str">
        <f>DBCS(MID($BA45,COLUMNS($BB45:BI45),1))</f>
        <v/>
      </c>
      <c r="BJ45" s="86" t="str">
        <f>DBCS(MID($BA45,COLUMNS($BB45:BJ45),1))</f>
        <v/>
      </c>
      <c r="BK45" s="86" t="str">
        <f>DBCS(MID($BA45,COLUMNS($BB45:BK45),1))</f>
        <v/>
      </c>
      <c r="BL45" s="86" t="str">
        <f>DBCS(MID($BA45,COLUMNS($BB45:BL45),1))</f>
        <v/>
      </c>
      <c r="BM45" s="86" t="str">
        <f>DBCS(MID($BA45,COLUMNS($BB45:BM45),1))</f>
        <v/>
      </c>
      <c r="BN45" s="86" t="str">
        <f>DBCS(MID($BA45,COLUMNS($BB45:BN45),1))</f>
        <v/>
      </c>
      <c r="BO45" s="86" t="str">
        <f>DBCS(MID($BA45,COLUMNS($BB45:BO45),1))</f>
        <v/>
      </c>
      <c r="BP45" s="86" t="str">
        <f>DBCS(MID($BA45,COLUMNS($BB45:BP45),1))</f>
        <v/>
      </c>
      <c r="BQ45" s="86" t="str">
        <f>DBCS(MID($BA45,COLUMNS($BB45:BQ45),1))</f>
        <v/>
      </c>
      <c r="BR45" s="86" t="str">
        <f>DBCS(MID($BA45,COLUMNS($BB45:BR45),1))</f>
        <v/>
      </c>
      <c r="BS45" s="86" t="str">
        <f>DBCS(MID($BA45,COLUMNS($BB45:BS45),1))</f>
        <v/>
      </c>
      <c r="BT45" s="86" t="str">
        <f>DBCS(MID($BA45,COLUMNS($BB45:BT45),1))</f>
        <v/>
      </c>
      <c r="BU45" s="86" t="str">
        <f>DBCS(MID($BA45,COLUMNS($BB45:BU45),1))</f>
        <v/>
      </c>
      <c r="BV45" s="86" t="str">
        <f>DBCS(MID($BA45,COLUMNS($BB45:BV45),1))</f>
        <v/>
      </c>
      <c r="BW45" s="86" t="str">
        <f>DBCS(MID($BA45,COLUMNS($BB45:BW45),1))</f>
        <v/>
      </c>
      <c r="BX45" s="86" t="str">
        <f>DBCS(MID($BA45,COLUMNS($BB45:BX45),1))</f>
        <v/>
      </c>
      <c r="BY45" s="86" t="str">
        <f>DBCS(MID($BA45,COLUMNS($BB45:BY45),1))</f>
        <v/>
      </c>
      <c r="BZ45" s="86" t="str">
        <f>DBCS(MID($BA45,COLUMNS($BB45:BZ45),1))</f>
        <v/>
      </c>
      <c r="CA45" s="86" t="str">
        <f>DBCS(MID($BA45,COLUMNS($BB45:CA45),1))</f>
        <v/>
      </c>
      <c r="CB45" s="86" t="str">
        <f>DBCS(MID($BA45,COLUMNS($BB45:CB45),1))</f>
        <v/>
      </c>
      <c r="CC45" s="86" t="str">
        <f>DBCS(MID($BA45,COLUMNS($BB45:CC45),1))</f>
        <v/>
      </c>
      <c r="CD45" s="86" t="str">
        <f>DBCS(MID($BA45,COLUMNS($BB45:CD45),1))</f>
        <v/>
      </c>
      <c r="CE45" s="86" t="str">
        <f>DBCS(MID($BA45,COLUMNS($BB45:CE45),1))</f>
        <v/>
      </c>
      <c r="CF45" s="86" t="str">
        <f>DBCS(MID($BA45,COLUMNS($BB45:CF45),1))</f>
        <v/>
      </c>
      <c r="CG45" s="86" t="str">
        <f>DBCS(MID($BA45,COLUMNS($BB45:CG45),1))</f>
        <v/>
      </c>
      <c r="CH45" s="86" t="str">
        <f>DBCS(MID($BA45,COLUMNS($BB45:CH45),1))</f>
        <v/>
      </c>
      <c r="CI45" s="86" t="str">
        <f>DBCS(MID($BA45,COLUMNS($BB45:CI45),1))</f>
        <v/>
      </c>
      <c r="CJ45" s="86" t="str">
        <f>DBCS(MID($BA45,COLUMNS($BB45:CJ45),1))</f>
        <v/>
      </c>
      <c r="CK45" s="86" t="str">
        <f>DBCS(MID($BA45,COLUMNS($BB45:CK45),1))</f>
        <v/>
      </c>
      <c r="CL45" s="86" t="str">
        <f>DBCS(MID($BA45,COLUMNS($BB45:CL45),1))</f>
        <v/>
      </c>
      <c r="CM45" s="86" t="str">
        <f>DBCS(MID($BA45,COLUMNS($BB45:CM45),1))</f>
        <v/>
      </c>
      <c r="CN45" s="86" t="str">
        <f>DBCS(MID($BA45,COLUMNS($BB45:CN45),1))</f>
        <v/>
      </c>
      <c r="CO45" s="86" t="str">
        <f>DBCS(MID($BA45,COLUMNS($BB45:CO45),1))</f>
        <v/>
      </c>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row>
    <row r="46" spans="1:130" s="60" customFormat="1" ht="18" customHeight="1" thickBot="1">
      <c r="C46" s="271"/>
      <c r="D46" s="729" t="s">
        <v>3</v>
      </c>
      <c r="E46" s="729"/>
      <c r="F46" s="729"/>
      <c r="G46" s="272"/>
      <c r="H46" s="242" t="str">
        <f>LEFT(AH46)</f>
        <v/>
      </c>
      <c r="I46" s="243" t="str">
        <f>MID($AH46,2,1)</f>
        <v/>
      </c>
      <c r="J46" s="243" t="str">
        <f>MID($AH46,3,1)</f>
        <v/>
      </c>
      <c r="K46" s="243" t="str">
        <f>MID($AH46,4,1)</f>
        <v/>
      </c>
      <c r="L46" s="243" t="str">
        <f>MID($AH46,5,1)</f>
        <v/>
      </c>
      <c r="M46" s="243" t="str">
        <f>MID($AH46,6,1)</f>
        <v/>
      </c>
      <c r="N46" s="243" t="str">
        <f>MID($AH46,7,1)</f>
        <v/>
      </c>
      <c r="O46" s="243" t="str">
        <f>MID($AH46,8,1)</f>
        <v/>
      </c>
      <c r="P46" s="243" t="str">
        <f>MID($AH46,9,1)</f>
        <v/>
      </c>
      <c r="Q46" s="243" t="str">
        <f>MID($AH46,10,1)</f>
        <v/>
      </c>
      <c r="R46" s="243" t="str">
        <f>MID($AH46,11,1)</f>
        <v/>
      </c>
      <c r="S46" s="243" t="str">
        <f>MID($AH46,12,1)</f>
        <v/>
      </c>
      <c r="T46" s="243" t="str">
        <f>MID($AH46,13,1)</f>
        <v/>
      </c>
      <c r="U46" s="243" t="str">
        <f>MID($AH46,14,1)</f>
        <v/>
      </c>
      <c r="V46" s="243" t="str">
        <f>MID($AH46,15,1)</f>
        <v/>
      </c>
      <c r="W46" s="243" t="str">
        <f>MID($AH46,16,1)</f>
        <v/>
      </c>
      <c r="X46" s="243" t="str">
        <f>MID($AH46,17,1)</f>
        <v/>
      </c>
      <c r="Y46" s="243" t="str">
        <f>MID($AH46,18,1)</f>
        <v/>
      </c>
      <c r="Z46" s="243" t="str">
        <f>MID($AH46,19,1)</f>
        <v/>
      </c>
      <c r="AA46" s="244" t="str">
        <f>MID($AH46,20,1)</f>
        <v/>
      </c>
      <c r="AC46" s="730" t="s">
        <v>9</v>
      </c>
      <c r="AD46" s="730"/>
      <c r="AE46" s="730"/>
      <c r="AF46" s="284"/>
      <c r="AG46" s="363" t="s">
        <v>4917</v>
      </c>
      <c r="AH46" s="607"/>
      <c r="AI46" s="608"/>
      <c r="AJ46" s="608"/>
      <c r="AK46" s="608"/>
      <c r="AL46" s="608"/>
      <c r="AM46" s="608"/>
      <c r="AN46" s="608"/>
      <c r="AO46" s="608"/>
      <c r="AP46" s="608"/>
      <c r="AQ46" s="608"/>
      <c r="AR46" s="608"/>
      <c r="AS46" s="608"/>
      <c r="AT46" s="608"/>
      <c r="AU46" s="608"/>
      <c r="AV46" s="608"/>
      <c r="AW46" s="608"/>
      <c r="AX46" s="622"/>
      <c r="AY46" s="311" t="s">
        <v>177</v>
      </c>
      <c r="AZ46" s="292"/>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row>
    <row r="47" spans="1:130" s="60" customFormat="1" ht="18" customHeight="1" thickBot="1">
      <c r="C47" s="271"/>
      <c r="D47" s="729" t="s">
        <v>8</v>
      </c>
      <c r="E47" s="729"/>
      <c r="F47" s="729"/>
      <c r="G47" s="272"/>
      <c r="H47" s="255" t="str">
        <f>AG48</f>
        <v/>
      </c>
      <c r="I47" s="18" t="s">
        <v>24</v>
      </c>
      <c r="J47" s="731" t="str">
        <f>IF(AK47="","",AK47)</f>
        <v/>
      </c>
      <c r="K47" s="732"/>
      <c r="L47" s="18" t="s">
        <v>416</v>
      </c>
      <c r="M47" s="731" t="str">
        <f>IF(AM47="","",AM47)</f>
        <v/>
      </c>
      <c r="N47" s="732"/>
      <c r="O47" s="18" t="s">
        <v>11</v>
      </c>
      <c r="P47" s="731" t="str">
        <f>IF(AO47="","",AO47)</f>
        <v/>
      </c>
      <c r="Q47" s="732"/>
      <c r="R47" s="18" t="s">
        <v>12</v>
      </c>
      <c r="S47" s="18"/>
      <c r="T47" s="18"/>
      <c r="U47" s="18"/>
      <c r="V47" s="18"/>
      <c r="W47" s="18"/>
      <c r="X47" s="18"/>
      <c r="Y47" s="18"/>
      <c r="Z47" s="18"/>
      <c r="AA47" s="18"/>
      <c r="AD47" s="85" t="s">
        <v>387</v>
      </c>
      <c r="AF47" s="284"/>
      <c r="AG47" s="363" t="s">
        <v>8</v>
      </c>
      <c r="AH47" s="624"/>
      <c r="AI47" s="625"/>
      <c r="AJ47" s="286" t="s">
        <v>418</v>
      </c>
      <c r="AK47" s="283"/>
      <c r="AL47" s="284" t="s">
        <v>34</v>
      </c>
      <c r="AM47" s="283"/>
      <c r="AN47" s="284" t="s">
        <v>11</v>
      </c>
      <c r="AO47" s="283"/>
      <c r="AP47" s="284" t="s">
        <v>12</v>
      </c>
      <c r="AQ47" s="284"/>
      <c r="AR47" s="284"/>
      <c r="AS47" s="284"/>
      <c r="AT47" s="284"/>
      <c r="AU47" s="284"/>
      <c r="AV47" s="284"/>
      <c r="AW47" s="284"/>
      <c r="AX47" s="284"/>
      <c r="AY47" s="146"/>
      <c r="AZ47" s="292"/>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row>
    <row r="48" spans="1:130" s="60" customFormat="1" ht="18" customHeight="1">
      <c r="D48" s="76"/>
      <c r="E48" s="76"/>
      <c r="F48" s="76"/>
      <c r="H48" s="18"/>
      <c r="I48" s="18"/>
      <c r="J48" s="18"/>
      <c r="K48" s="18"/>
      <c r="L48" s="18"/>
      <c r="M48" s="18"/>
      <c r="N48" s="18"/>
      <c r="O48" s="18"/>
      <c r="P48" s="18"/>
      <c r="Q48" s="18"/>
      <c r="R48" s="18"/>
      <c r="S48" s="18"/>
      <c r="T48" s="18"/>
      <c r="U48" s="18"/>
      <c r="V48" s="18"/>
      <c r="W48" s="18"/>
      <c r="X48" s="18"/>
      <c r="Y48" s="18"/>
      <c r="Z48" s="18"/>
      <c r="AA48" s="18"/>
      <c r="AD48" s="77"/>
      <c r="AF48" s="284"/>
      <c r="AG48" s="69" t="str">
        <f>LEFT(AH47)</f>
        <v/>
      </c>
      <c r="AH48" s="290" t="s">
        <v>174</v>
      </c>
      <c r="AI48" s="146"/>
      <c r="AJ48" s="146"/>
      <c r="AK48" s="146"/>
      <c r="AL48" s="357" t="s">
        <v>278</v>
      </c>
      <c r="AM48" s="146"/>
      <c r="AN48" s="146"/>
      <c r="AO48" s="146"/>
      <c r="AP48" s="146"/>
      <c r="AQ48" s="146"/>
      <c r="AR48" s="146"/>
      <c r="AS48" s="146"/>
      <c r="AT48" s="146"/>
      <c r="AU48" s="146"/>
      <c r="AV48" s="146"/>
      <c r="AW48" s="146"/>
      <c r="AX48" s="146"/>
      <c r="AY48" s="146"/>
      <c r="AZ48" s="292"/>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row>
  </sheetData>
  <sheetProtection sheet="1" objects="1" scenarios="1"/>
  <protectedRanges>
    <protectedRange sqref="AH8:AH9" name="範囲1"/>
  </protectedRanges>
  <mergeCells count="88">
    <mergeCell ref="M47:N47"/>
    <mergeCell ref="P47:Q47"/>
    <mergeCell ref="J35:K35"/>
    <mergeCell ref="M35:N35"/>
    <mergeCell ref="P35:Q35"/>
    <mergeCell ref="J41:K41"/>
    <mergeCell ref="M41:N41"/>
    <mergeCell ref="P41:Q41"/>
    <mergeCell ref="A1:AE1"/>
    <mergeCell ref="D4:G4"/>
    <mergeCell ref="K4:R4"/>
    <mergeCell ref="L5:M5"/>
    <mergeCell ref="C8:G8"/>
    <mergeCell ref="I8:S8"/>
    <mergeCell ref="U8:X8"/>
    <mergeCell ref="AH8:AJ8"/>
    <mergeCell ref="C9:G10"/>
    <mergeCell ref="H9:AA10"/>
    <mergeCell ref="AH9:AX10"/>
    <mergeCell ref="D14:F14"/>
    <mergeCell ref="AH14:AI14"/>
    <mergeCell ref="AK14:AL14"/>
    <mergeCell ref="AY15:AZ15"/>
    <mergeCell ref="C15:G15"/>
    <mergeCell ref="N15:P15"/>
    <mergeCell ref="Q15:S15"/>
    <mergeCell ref="T15:V15"/>
    <mergeCell ref="W15:X15"/>
    <mergeCell ref="Y15:AA15"/>
    <mergeCell ref="AB15:AC15"/>
    <mergeCell ref="AO15:AQ15"/>
    <mergeCell ref="AR15:AS15"/>
    <mergeCell ref="AT15:AV15"/>
    <mergeCell ref="AH15:AJ15"/>
    <mergeCell ref="C16:C17"/>
    <mergeCell ref="D16:F17"/>
    <mergeCell ref="G16:G17"/>
    <mergeCell ref="AH16:AX17"/>
    <mergeCell ref="D18:F18"/>
    <mergeCell ref="AC18:AE18"/>
    <mergeCell ref="AH18:AM18"/>
    <mergeCell ref="D27:F27"/>
    <mergeCell ref="AH27:AI27"/>
    <mergeCell ref="C19:G19"/>
    <mergeCell ref="AH19:AK19"/>
    <mergeCell ref="AH20:AJ20"/>
    <mergeCell ref="D24:F24"/>
    <mergeCell ref="AH24:AJ24"/>
    <mergeCell ref="D25:F25"/>
    <mergeCell ref="AH25:AX25"/>
    <mergeCell ref="D26:F26"/>
    <mergeCell ref="AC26:AE26"/>
    <mergeCell ref="AH26:AX26"/>
    <mergeCell ref="AL24:AP24"/>
    <mergeCell ref="J27:K27"/>
    <mergeCell ref="M27:N27"/>
    <mergeCell ref="P27:Q27"/>
    <mergeCell ref="D39:F39"/>
    <mergeCell ref="AH39:AX39"/>
    <mergeCell ref="D32:F32"/>
    <mergeCell ref="AH32:AJ32"/>
    <mergeCell ref="AL32:AP32"/>
    <mergeCell ref="D33:F33"/>
    <mergeCell ref="AH33:AX33"/>
    <mergeCell ref="D34:F34"/>
    <mergeCell ref="AC34:AE34"/>
    <mergeCell ref="AH34:AX34"/>
    <mergeCell ref="D35:F35"/>
    <mergeCell ref="AH35:AI35"/>
    <mergeCell ref="D38:F38"/>
    <mergeCell ref="AH38:AJ38"/>
    <mergeCell ref="AL38:AP38"/>
    <mergeCell ref="D47:F47"/>
    <mergeCell ref="AH47:AI47"/>
    <mergeCell ref="D40:F40"/>
    <mergeCell ref="AC40:AE40"/>
    <mergeCell ref="AH40:AX40"/>
    <mergeCell ref="D41:F41"/>
    <mergeCell ref="AH41:AI41"/>
    <mergeCell ref="D44:F44"/>
    <mergeCell ref="AH44:AJ44"/>
    <mergeCell ref="AL44:AP44"/>
    <mergeCell ref="D45:F45"/>
    <mergeCell ref="AH45:AX45"/>
    <mergeCell ref="D46:F46"/>
    <mergeCell ref="AC46:AE46"/>
    <mergeCell ref="AH46:AX46"/>
    <mergeCell ref="J47:K47"/>
  </mergeCells>
  <phoneticPr fontId="4"/>
  <dataValidations xWindow="962" yWindow="560" count="11">
    <dataValidation type="textLength" imeMode="disabled" operator="equal" allowBlank="1" showInputMessage="1" showErrorMessage="1" error="2桁の数字を入力ください。" prompt="2桁の数字を入力ください。" sqref="AK27 AM27 AO27 AK35 AM35 AO35 AK41 AM41 AO41 AK47 AM47 AO47" xr:uid="{00000000-0002-0000-0200-000000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L24:AP24 AL32:AP32 AL38:AP38 AL44:AP44" xr:uid="{00000000-0002-0000-0200-000001000000}">
      <formula1>6</formula1>
    </dataValidation>
    <dataValidation type="textLength" operator="equal" allowBlank="1" showInputMessage="1" showErrorMessage="1" error="1桁で入力ください。" prompt="1桁で入力ください。" sqref="AR24 AR32 AR38 AR44" xr:uid="{00000000-0002-0000-0200-000002000000}">
      <formula1>1</formula1>
    </dataValidation>
    <dataValidation type="textLength" operator="equal" allowBlank="1" showInputMessage="1" showErrorMessage="1" error="3桁で入力ください。" prompt="3桁で入力ください。" sqref="AH14:AI14" xr:uid="{00000000-0002-0000-0200-000003000000}">
      <formula1>3</formula1>
    </dataValidation>
    <dataValidation type="textLength" operator="equal" allowBlank="1" showInputMessage="1" showErrorMessage="1" error="4桁で入力ください。" prompt="4桁で入力ください。" sqref="AK14:AL14" xr:uid="{00000000-0002-0000-0200-000004000000}">
      <formula1>4</formula1>
    </dataValidation>
    <dataValidation imeMode="fullKatakana" allowBlank="1" showInputMessage="1" showErrorMessage="1" sqref="AH45:AX45 AH39:AX39" xr:uid="{00000000-0002-0000-0200-000005000000}"/>
    <dataValidation imeMode="halfAlpha" allowBlank="1" showInputMessage="1" showErrorMessage="1" prompt="添８従事する者の名簿に記載の人数と一致_x000a_" sqref="AH19:AK19" xr:uid="{00000000-0002-0000-0200-000006000000}"/>
    <dataValidation allowBlank="1" showInputMessage="1" showErrorMessage="1" prompt="本店については、登記簿上に本店としか名称がついていないため「本店」と標記_x000a_従たる事務所について、支店登記がされていない場合は「〇〇支店」の名称が使用できませんので、「〇〇営業所」又は「〇〇店」等の名称としてください" sqref="AH9:AX10" xr:uid="{6CA343FE-B391-43DD-8A49-C37A9B2952FC}"/>
    <dataValidation allowBlank="1" showInputMessage="1" showErrorMessage="1" prompt="区町村以降の住所を入力_x000a_丁目、番、号をそれぞれー（ダッシュ）で区切る" sqref="AH16:AX17" xr:uid="{E93CC256-F1A0-463C-B061-623745A8B155}"/>
    <dataValidation imeMode="fullKatakana" allowBlank="1" showInputMessage="1" showErrorMessage="1" prompt="姓名の間は１マスあける" sqref="AH25:AX25 AH33:AX33" xr:uid="{08D5508D-5D9E-45D5-BE46-F8BE4D36934C}"/>
    <dataValidation allowBlank="1" showInputMessage="1" showErrorMessage="1" prompt="姓名の間は１マスあける" sqref="AH26:AX26 AH34:AX34" xr:uid="{EA4383AB-F9C7-4ECD-924D-4959190E85C7}"/>
  </dataValidations>
  <pageMargins left="0.78740157480314965" right="0" top="0.59055118110236227" bottom="0.19685039370078741" header="0.51181102362204722" footer="0.51181102362204722"/>
  <pageSetup paperSize="9" scale="99" orientation="portrait" horizontalDpi="300" verticalDpi="300" r:id="rId1"/>
  <headerFooter alignWithMargins="0"/>
  <ignoredErrors>
    <ignoredError sqref="H17" formula="1"/>
  </ignoredErrors>
  <drawing r:id="rId2"/>
  <legacyDrawing r:id="rId3"/>
  <extLst>
    <ext xmlns:x14="http://schemas.microsoft.com/office/spreadsheetml/2009/9/main" uri="{CCE6A557-97BC-4b89-ADB6-D9C93CAAB3DF}">
      <x14:dataValidations xmlns:xm="http://schemas.microsoft.com/office/excel/2006/main" xWindow="962" yWindow="560" count="3">
        <x14:dataValidation type="list" allowBlank="1" showInputMessage="1" showErrorMessage="1" xr:uid="{00000000-0002-0000-0200-000007000000}">
          <x14:formula1>
            <xm:f>コード１!$I$2:$I$6</xm:f>
          </x14:formula1>
          <xm:sqref>AH27:AI27 AH35:AI35 AH41:AI41 AH47:AI47</xm:sqref>
        </x14:dataValidation>
        <x14:dataValidation type="list" allowBlank="1" showInputMessage="1" showErrorMessage="1" xr:uid="{00000000-0002-0000-0200-000008000000}">
          <x14:formula1>
            <xm:f>コード１!$A$3:$A$62</xm:f>
          </x14:formula1>
          <xm:sqref>AH24:AJ24 AH32:AJ32 AH38:AJ38 AH44:AJ44</xm:sqref>
        </x14:dataValidation>
        <x14:dataValidation type="list" allowBlank="1" showInputMessage="1" showErrorMessage="1" xr:uid="{00000000-0002-0000-0200-000009000000}">
          <x14:formula1>
            <xm:f>コード１!$K$2:$K$3</xm:f>
          </x14:formula1>
          <xm:sqref>AH8:AJ8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DZ49"/>
  <sheetViews>
    <sheetView zoomScale="80" zoomScaleNormal="80" zoomScaleSheetLayoutView="80" workbookViewId="0">
      <selection activeCell="AH8" sqref="AH8:AJ8"/>
    </sheetView>
  </sheetViews>
  <sheetFormatPr defaultColWidth="3.375" defaultRowHeight="15.95" customHeight="1"/>
  <cols>
    <col min="1" max="1" width="4.125" style="9" customWidth="1"/>
    <col min="2" max="2" width="2.125" style="9" customWidth="1"/>
    <col min="3" max="30" width="3.125" style="9" customWidth="1"/>
    <col min="31" max="31" width="1.25" style="9" customWidth="1"/>
    <col min="32" max="32" width="1.5" style="284" customWidth="1"/>
    <col min="33" max="33" width="12.625" style="284" customWidth="1"/>
    <col min="34" max="50" width="4.75" style="146" customWidth="1"/>
    <col min="51" max="51" width="10.125" style="146" customWidth="1"/>
    <col min="52" max="54" width="4" style="70" customWidth="1"/>
    <col min="55" max="61" width="2.875" style="70" customWidth="1"/>
    <col min="62" max="130" width="3.375" style="70"/>
    <col min="131" max="16384" width="3.375" style="9"/>
  </cols>
  <sheetData>
    <row r="1" spans="1:130" s="60" customFormat="1" ht="15.95" customHeight="1" thickBot="1">
      <c r="A1" s="730" t="s">
        <v>488</v>
      </c>
      <c r="B1" s="730"/>
      <c r="C1" s="730"/>
      <c r="D1" s="730"/>
      <c r="E1" s="730"/>
      <c r="F1" s="730"/>
      <c r="G1" s="730"/>
      <c r="H1" s="730"/>
      <c r="I1" s="730"/>
      <c r="J1" s="730"/>
      <c r="K1" s="730"/>
      <c r="L1" s="730"/>
      <c r="M1" s="730"/>
      <c r="N1" s="730"/>
      <c r="O1" s="730"/>
      <c r="P1" s="730"/>
      <c r="Q1" s="730"/>
      <c r="R1" s="730"/>
      <c r="S1" s="730"/>
      <c r="T1" s="730"/>
      <c r="U1" s="730"/>
      <c r="V1" s="730"/>
      <c r="W1" s="730"/>
      <c r="X1" s="730"/>
      <c r="Y1" s="730"/>
      <c r="Z1" s="730"/>
      <c r="AA1" s="730"/>
      <c r="AB1" s="730"/>
      <c r="AC1" s="730"/>
      <c r="AD1" s="730"/>
      <c r="AE1" s="730"/>
      <c r="AF1" s="289"/>
      <c r="AG1" s="289"/>
      <c r="AH1" s="291"/>
      <c r="AI1" s="291"/>
      <c r="AJ1" s="291"/>
      <c r="AK1" s="291"/>
      <c r="AL1" s="291"/>
      <c r="AM1" s="291"/>
      <c r="AN1" s="291"/>
      <c r="AO1" s="291"/>
      <c r="AP1" s="291"/>
      <c r="AQ1" s="291"/>
      <c r="AR1" s="291"/>
      <c r="AS1" s="291"/>
      <c r="AT1" s="291"/>
      <c r="AU1" s="291"/>
      <c r="AV1" s="291"/>
      <c r="AW1" s="291"/>
      <c r="AX1" s="291"/>
      <c r="AY1" s="291"/>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row>
    <row r="2" spans="1:130" s="60" customFormat="1" ht="15.95" customHeight="1" thickBot="1">
      <c r="AB2" s="10" t="s">
        <v>463</v>
      </c>
      <c r="AC2" s="11" t="s">
        <v>489</v>
      </c>
      <c r="AD2" s="12" t="s">
        <v>490</v>
      </c>
      <c r="AF2" s="289"/>
      <c r="AG2" s="289"/>
      <c r="AH2" s="291"/>
      <c r="AI2" s="291"/>
      <c r="AJ2" s="291"/>
      <c r="AK2" s="291"/>
      <c r="AL2" s="291"/>
      <c r="AM2" s="291"/>
      <c r="AN2" s="291"/>
      <c r="AO2" s="291"/>
      <c r="AP2" s="291"/>
      <c r="AQ2" s="291"/>
      <c r="AR2" s="291"/>
      <c r="AS2" s="291"/>
      <c r="AT2" s="291"/>
      <c r="AU2" s="291"/>
      <c r="AV2" s="291"/>
      <c r="AW2" s="291"/>
      <c r="AX2" s="291"/>
      <c r="AY2" s="291"/>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row>
    <row r="3" spans="1:130" s="60" customFormat="1" ht="15.95" customHeight="1">
      <c r="AB3" s="18"/>
      <c r="AC3" s="18"/>
      <c r="AD3" s="18"/>
      <c r="AF3" s="289"/>
      <c r="AG3" s="289"/>
      <c r="AH3" s="291"/>
      <c r="AI3" s="291"/>
      <c r="AJ3" s="291"/>
      <c r="AK3" s="291"/>
      <c r="AL3" s="291"/>
      <c r="AM3" s="291"/>
      <c r="AN3" s="291"/>
      <c r="AO3" s="291"/>
      <c r="AP3" s="291"/>
      <c r="AQ3" s="291"/>
      <c r="AR3" s="291"/>
      <c r="AS3" s="291"/>
      <c r="AT3" s="291"/>
      <c r="AU3" s="291"/>
      <c r="AV3" s="291"/>
      <c r="AW3" s="291"/>
      <c r="AX3" s="291"/>
      <c r="AY3" s="291"/>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row>
    <row r="4" spans="1:130" s="60" customFormat="1" ht="15.95" customHeight="1">
      <c r="D4" s="670" t="s">
        <v>5</v>
      </c>
      <c r="E4" s="670"/>
      <c r="F4" s="670"/>
      <c r="G4" s="670"/>
      <c r="K4" s="730" t="s">
        <v>6</v>
      </c>
      <c r="L4" s="730"/>
      <c r="M4" s="730"/>
      <c r="N4" s="730"/>
      <c r="O4" s="730"/>
      <c r="P4" s="730"/>
      <c r="Q4" s="730"/>
      <c r="R4" s="730"/>
      <c r="AF4" s="289"/>
      <c r="AG4" s="289"/>
      <c r="AH4" s="291"/>
      <c r="AI4" s="291"/>
      <c r="AJ4" s="291"/>
      <c r="AK4" s="291"/>
      <c r="AL4" s="291"/>
      <c r="AM4" s="291"/>
      <c r="AN4" s="291"/>
      <c r="AO4" s="291"/>
      <c r="AP4" s="291"/>
      <c r="AQ4" s="291"/>
      <c r="AR4" s="291"/>
      <c r="AS4" s="291"/>
      <c r="AT4" s="291"/>
      <c r="AU4" s="291"/>
      <c r="AV4" s="291"/>
      <c r="AW4" s="291"/>
      <c r="AX4" s="291"/>
      <c r="AY4" s="291"/>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row>
    <row r="5" spans="1:130" s="60" customFormat="1" ht="18" customHeight="1">
      <c r="C5" s="52" t="s">
        <v>454</v>
      </c>
      <c r="D5" s="58"/>
      <c r="E5" s="58"/>
      <c r="F5" s="58"/>
      <c r="G5" s="58"/>
      <c r="H5" s="59"/>
      <c r="J5" s="240" t="str">
        <f>一面!R24</f>
        <v>2</v>
      </c>
      <c r="K5" s="267" t="str">
        <f>一面!S24</f>
        <v>8</v>
      </c>
      <c r="L5" s="671" t="str">
        <f>一面!T24</f>
        <v>(　　）</v>
      </c>
      <c r="M5" s="671"/>
      <c r="N5" s="242" t="str">
        <f>一面!V24</f>
        <v/>
      </c>
      <c r="O5" s="243" t="str">
        <f>一面!W24</f>
        <v/>
      </c>
      <c r="P5" s="243" t="str">
        <f>一面!X24</f>
        <v/>
      </c>
      <c r="Q5" s="243" t="str">
        <f>一面!Y24</f>
        <v/>
      </c>
      <c r="R5" s="243" t="str">
        <f>一面!Z24</f>
        <v/>
      </c>
      <c r="S5" s="244" t="str">
        <f>一面!AA24</f>
        <v/>
      </c>
      <c r="AF5" s="289"/>
      <c r="AG5" s="289"/>
      <c r="AH5" s="291"/>
      <c r="AI5" s="291"/>
      <c r="AJ5" s="291"/>
      <c r="AK5" s="291"/>
      <c r="AL5" s="291"/>
      <c r="AM5" s="291"/>
      <c r="AN5" s="291"/>
      <c r="AO5" s="291"/>
      <c r="AP5" s="291"/>
      <c r="AQ5" s="291"/>
      <c r="AR5" s="291"/>
      <c r="AS5" s="291"/>
      <c r="AT5" s="291"/>
      <c r="AU5" s="291"/>
      <c r="AV5" s="291"/>
      <c r="AW5" s="291"/>
      <c r="AX5" s="291"/>
      <c r="AY5" s="291"/>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row>
    <row r="6" spans="1:130" s="60" customFormat="1" ht="18" customHeight="1">
      <c r="J6" s="18"/>
      <c r="K6" s="18"/>
      <c r="L6" s="18"/>
      <c r="M6" s="18"/>
      <c r="N6" s="18"/>
      <c r="O6" s="18"/>
      <c r="P6" s="18"/>
      <c r="Q6" s="18"/>
      <c r="R6" s="18"/>
      <c r="S6" s="18"/>
      <c r="AF6" s="289"/>
      <c r="AG6" s="289"/>
      <c r="AH6" s="291"/>
      <c r="AI6" s="291"/>
      <c r="AJ6" s="291"/>
      <c r="AK6" s="291"/>
      <c r="AL6" s="291"/>
      <c r="AM6" s="291"/>
      <c r="AN6" s="291"/>
      <c r="AO6" s="291"/>
      <c r="AP6" s="291"/>
      <c r="AQ6" s="291"/>
      <c r="AR6" s="291"/>
      <c r="AS6" s="291"/>
      <c r="AT6" s="291"/>
      <c r="AU6" s="291"/>
      <c r="AV6" s="291"/>
      <c r="AW6" s="291"/>
      <c r="AX6" s="291"/>
      <c r="AY6" s="291"/>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row>
    <row r="7" spans="1:130" s="60" customFormat="1" ht="18" customHeight="1" thickBot="1">
      <c r="J7" s="18"/>
      <c r="K7" s="18"/>
      <c r="L7" s="18"/>
      <c r="M7" s="18"/>
      <c r="N7" s="18"/>
      <c r="O7" s="18"/>
      <c r="P7" s="18"/>
      <c r="Q7" s="18"/>
      <c r="R7" s="18"/>
      <c r="S7" s="18"/>
      <c r="AF7" s="289"/>
      <c r="AG7" s="289"/>
      <c r="AH7" s="291"/>
      <c r="AI7" s="291"/>
      <c r="AJ7" s="291"/>
      <c r="AK7" s="291"/>
      <c r="AL7" s="291"/>
      <c r="AM7" s="291"/>
      <c r="AN7" s="291"/>
      <c r="AO7" s="291"/>
      <c r="AP7" s="291"/>
      <c r="AQ7" s="291"/>
      <c r="AR7" s="291"/>
      <c r="AS7" s="291"/>
      <c r="AT7" s="291"/>
      <c r="AU7" s="291"/>
      <c r="AV7" s="291"/>
      <c r="AW7" s="291"/>
      <c r="AX7" s="291"/>
      <c r="AY7" s="291"/>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row>
    <row r="8" spans="1:130" s="60" customFormat="1" ht="18" customHeight="1" thickBot="1">
      <c r="A8" s="248" t="s">
        <v>466</v>
      </c>
      <c r="C8" s="776" t="s">
        <v>269</v>
      </c>
      <c r="D8" s="777"/>
      <c r="E8" s="777"/>
      <c r="F8" s="777"/>
      <c r="G8" s="778"/>
      <c r="H8" s="278" t="str">
        <f>IF(AH8="","",LEFT(AH8))</f>
        <v/>
      </c>
      <c r="I8" s="779" t="s">
        <v>468</v>
      </c>
      <c r="J8" s="779"/>
      <c r="K8" s="779"/>
      <c r="L8" s="779"/>
      <c r="M8" s="779"/>
      <c r="N8" s="779"/>
      <c r="O8" s="779"/>
      <c r="P8" s="779"/>
      <c r="Q8" s="779"/>
      <c r="R8" s="779"/>
      <c r="S8" s="784"/>
      <c r="T8" s="80" t="s">
        <v>18</v>
      </c>
      <c r="U8" s="647" t="s">
        <v>14</v>
      </c>
      <c r="V8" s="647"/>
      <c r="W8" s="647"/>
      <c r="X8" s="648"/>
      <c r="Y8" s="277"/>
      <c r="Z8" s="82"/>
      <c r="AA8" s="83"/>
      <c r="AF8" s="289"/>
      <c r="AG8" s="420" t="s">
        <v>469</v>
      </c>
      <c r="AH8" s="783"/>
      <c r="AI8" s="609"/>
      <c r="AJ8" s="610"/>
      <c r="AK8" s="422" t="s">
        <v>174</v>
      </c>
      <c r="AL8" s="291"/>
      <c r="AM8" s="291"/>
      <c r="AN8" s="292"/>
      <c r="AO8" s="291"/>
      <c r="AP8" s="291"/>
      <c r="AQ8" s="291"/>
      <c r="AR8" s="291"/>
      <c r="AS8" s="291"/>
      <c r="AT8" s="291"/>
      <c r="AU8" s="291"/>
      <c r="AV8" s="291"/>
      <c r="AW8" s="291"/>
      <c r="AX8" s="291"/>
      <c r="AY8" s="291"/>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row>
    <row r="9" spans="1:130" s="60" customFormat="1" ht="18" customHeight="1">
      <c r="C9" s="646" t="s">
        <v>17</v>
      </c>
      <c r="D9" s="647"/>
      <c r="E9" s="647"/>
      <c r="F9" s="647"/>
      <c r="G9" s="648"/>
      <c r="H9" s="764" t="str">
        <f>IF(AH9="","",AH9)</f>
        <v/>
      </c>
      <c r="I9" s="765"/>
      <c r="J9" s="765"/>
      <c r="K9" s="765"/>
      <c r="L9" s="765"/>
      <c r="M9" s="765"/>
      <c r="N9" s="765"/>
      <c r="O9" s="765"/>
      <c r="P9" s="765"/>
      <c r="Q9" s="765"/>
      <c r="R9" s="765"/>
      <c r="S9" s="765"/>
      <c r="T9" s="765"/>
      <c r="U9" s="765"/>
      <c r="V9" s="765"/>
      <c r="W9" s="765"/>
      <c r="X9" s="765"/>
      <c r="Y9" s="765"/>
      <c r="Z9" s="765"/>
      <c r="AA9" s="766"/>
      <c r="AF9" s="289"/>
      <c r="AG9" s="420" t="s">
        <v>470</v>
      </c>
      <c r="AH9" s="701"/>
      <c r="AI9" s="702"/>
      <c r="AJ9" s="702"/>
      <c r="AK9" s="702"/>
      <c r="AL9" s="702"/>
      <c r="AM9" s="702"/>
      <c r="AN9" s="702"/>
      <c r="AO9" s="702"/>
      <c r="AP9" s="702"/>
      <c r="AQ9" s="702"/>
      <c r="AR9" s="702"/>
      <c r="AS9" s="702"/>
      <c r="AT9" s="702"/>
      <c r="AU9" s="702"/>
      <c r="AV9" s="702"/>
      <c r="AW9" s="702"/>
      <c r="AX9" s="703"/>
      <c r="AY9" s="311" t="s">
        <v>177</v>
      </c>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row>
    <row r="10" spans="1:130" s="60" customFormat="1" ht="18" customHeight="1" thickBot="1">
      <c r="C10" s="739"/>
      <c r="D10" s="670"/>
      <c r="E10" s="670"/>
      <c r="F10" s="670"/>
      <c r="G10" s="742"/>
      <c r="H10" s="767"/>
      <c r="I10" s="768"/>
      <c r="J10" s="768"/>
      <c r="K10" s="768"/>
      <c r="L10" s="768"/>
      <c r="M10" s="768"/>
      <c r="N10" s="768"/>
      <c r="O10" s="768"/>
      <c r="P10" s="768"/>
      <c r="Q10" s="768"/>
      <c r="R10" s="768"/>
      <c r="S10" s="768"/>
      <c r="T10" s="768"/>
      <c r="U10" s="768"/>
      <c r="V10" s="768"/>
      <c r="W10" s="768"/>
      <c r="X10" s="768"/>
      <c r="Y10" s="768"/>
      <c r="Z10" s="768"/>
      <c r="AA10" s="769"/>
      <c r="AF10" s="289"/>
      <c r="AG10" s="289"/>
      <c r="AH10" s="704"/>
      <c r="AI10" s="705"/>
      <c r="AJ10" s="705"/>
      <c r="AK10" s="705"/>
      <c r="AL10" s="705"/>
      <c r="AM10" s="705"/>
      <c r="AN10" s="705"/>
      <c r="AO10" s="705"/>
      <c r="AP10" s="705"/>
      <c r="AQ10" s="705"/>
      <c r="AR10" s="705"/>
      <c r="AS10" s="705"/>
      <c r="AT10" s="705"/>
      <c r="AU10" s="705"/>
      <c r="AV10" s="705"/>
      <c r="AW10" s="705"/>
      <c r="AX10" s="706"/>
      <c r="AY10" s="291"/>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row>
    <row r="11" spans="1:130" s="60" customFormat="1" ht="18" customHeight="1">
      <c r="H11" s="79"/>
      <c r="I11" s="79"/>
      <c r="J11" s="79"/>
      <c r="K11" s="79"/>
      <c r="L11" s="79"/>
      <c r="M11" s="79"/>
      <c r="N11" s="79"/>
      <c r="O11" s="79"/>
      <c r="P11" s="79"/>
      <c r="Q11" s="79"/>
      <c r="R11" s="79"/>
      <c r="S11" s="79"/>
      <c r="T11" s="79"/>
      <c r="U11" s="79"/>
      <c r="V11" s="79"/>
      <c r="W11" s="79"/>
      <c r="X11" s="79"/>
      <c r="Y11" s="79"/>
      <c r="Z11" s="79"/>
      <c r="AA11" s="79"/>
      <c r="AF11" s="289"/>
      <c r="AG11" s="289"/>
      <c r="AH11" s="291"/>
      <c r="AI11" s="291"/>
      <c r="AJ11" s="291"/>
      <c r="AK11" s="291"/>
      <c r="AL11" s="291"/>
      <c r="AM11" s="291"/>
      <c r="AN11" s="291"/>
      <c r="AO11" s="291"/>
      <c r="AP11" s="291"/>
      <c r="AQ11" s="291"/>
      <c r="AR11" s="291"/>
      <c r="AS11" s="291"/>
      <c r="AT11" s="291"/>
      <c r="AU11" s="291"/>
      <c r="AV11" s="291"/>
      <c r="AW11" s="291"/>
      <c r="AX11" s="291"/>
      <c r="AY11" s="291"/>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row>
    <row r="12" spans="1:130" s="60" customFormat="1" ht="18" customHeight="1">
      <c r="H12" s="79"/>
      <c r="I12" s="79"/>
      <c r="J12" s="79"/>
      <c r="K12" s="79"/>
      <c r="L12" s="79"/>
      <c r="M12" s="79"/>
      <c r="N12" s="79"/>
      <c r="O12" s="79"/>
      <c r="P12" s="79"/>
      <c r="Q12" s="79"/>
      <c r="R12" s="79"/>
      <c r="S12" s="79"/>
      <c r="T12" s="79"/>
      <c r="U12" s="79"/>
      <c r="V12" s="79"/>
      <c r="W12" s="79"/>
      <c r="X12" s="79"/>
      <c r="Y12" s="79"/>
      <c r="Z12" s="79"/>
      <c r="AA12" s="79"/>
      <c r="AF12" s="289"/>
      <c r="AG12" s="289"/>
      <c r="AI12" s="291"/>
      <c r="AJ12" s="291"/>
      <c r="AK12" s="291"/>
      <c r="AL12" s="291"/>
      <c r="AM12" s="291"/>
      <c r="AN12" s="291"/>
      <c r="AO12" s="291"/>
      <c r="AP12" s="291"/>
      <c r="AQ12" s="291"/>
      <c r="AR12" s="291"/>
      <c r="AS12" s="291"/>
      <c r="AT12" s="291"/>
      <c r="AU12" s="291"/>
      <c r="AV12" s="291"/>
      <c r="AW12" s="291"/>
      <c r="AX12" s="291"/>
      <c r="AY12" s="291"/>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row>
    <row r="13" spans="1:130" s="60" customFormat="1" ht="18" customHeight="1">
      <c r="AF13" s="289"/>
      <c r="AG13" s="289"/>
      <c r="AH13" s="291"/>
      <c r="AI13" s="291"/>
      <c r="AJ13" s="291"/>
      <c r="AK13" s="291"/>
      <c r="AL13" s="291"/>
      <c r="AM13" s="291"/>
      <c r="AN13" s="291"/>
      <c r="AO13" s="291"/>
      <c r="AP13" s="291"/>
      <c r="AQ13" s="291"/>
      <c r="AR13" s="291"/>
      <c r="AS13" s="291"/>
      <c r="AT13" s="291"/>
      <c r="AU13" s="291"/>
      <c r="AV13" s="291"/>
      <c r="AW13" s="291"/>
      <c r="AX13" s="291"/>
      <c r="AY13" s="291"/>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row>
    <row r="14" spans="1:130" s="60" customFormat="1" ht="18" customHeight="1" thickBot="1">
      <c r="C14" s="60" t="s">
        <v>431</v>
      </c>
      <c r="D14" s="60" t="s">
        <v>491</v>
      </c>
      <c r="AF14" s="284" t="s">
        <v>485</v>
      </c>
      <c r="AG14" s="364"/>
      <c r="AH14" s="364"/>
      <c r="AI14" s="364"/>
      <c r="AJ14" s="364"/>
      <c r="AK14" s="69"/>
      <c r="AL14" s="69"/>
      <c r="AM14" s="357" t="s">
        <v>410</v>
      </c>
      <c r="AN14" s="69"/>
      <c r="AO14" s="69"/>
      <c r="AP14" s="284"/>
      <c r="AQ14" s="284"/>
      <c r="AR14" s="357"/>
      <c r="AS14" s="284"/>
      <c r="AT14" s="284"/>
      <c r="AU14" s="284"/>
      <c r="AV14" s="284"/>
      <c r="AW14" s="284"/>
      <c r="AX14" s="284"/>
      <c r="AY14" s="146"/>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row>
    <row r="15" spans="1:130" s="60" customFormat="1" ht="18" customHeight="1" thickBot="1">
      <c r="A15" s="248" t="s">
        <v>486</v>
      </c>
      <c r="C15" s="279"/>
      <c r="D15" s="740" t="s">
        <v>10</v>
      </c>
      <c r="E15" s="740"/>
      <c r="F15" s="740"/>
      <c r="G15" s="280"/>
      <c r="H15" s="242" t="str">
        <f>AT15</f>
        <v/>
      </c>
      <c r="I15" s="244" t="str">
        <f>AU15</f>
        <v/>
      </c>
      <c r="J15" s="18" t="s">
        <v>24</v>
      </c>
      <c r="K15" s="242" t="str">
        <f>IF(LEFT($AL15,1)="","",LEFT($AL15,1))</f>
        <v/>
      </c>
      <c r="L15" s="243" t="str">
        <f>IF(MID($AL15,2,1)="","",MID($AL15,2,1))</f>
        <v/>
      </c>
      <c r="M15" s="243" t="str">
        <f>IF(MID($AL15,3,1)="","",MID($AL15,3,1))</f>
        <v/>
      </c>
      <c r="N15" s="243" t="str">
        <f>IF(MID($AL15,4,1)="","",MID($AL15,4,1))</f>
        <v/>
      </c>
      <c r="O15" s="243" t="str">
        <f>IF(MID($AL15,5,1)="","",MID($AL15,5,1))</f>
        <v/>
      </c>
      <c r="P15" s="244" t="str">
        <f>IF(RIGHT(AL15)="","",RIGHT(AL15))</f>
        <v/>
      </c>
      <c r="Q15" s="18" t="s">
        <v>24</v>
      </c>
      <c r="R15" s="245" t="str">
        <f>IF(AR15="","",AR15)</f>
        <v/>
      </c>
      <c r="S15" s="18"/>
      <c r="T15" s="18"/>
      <c r="U15" s="18"/>
      <c r="V15" s="18"/>
      <c r="W15" s="18"/>
      <c r="X15" s="18"/>
      <c r="Y15" s="18"/>
      <c r="Z15" s="18"/>
      <c r="AA15" s="18"/>
      <c r="AF15" s="364"/>
      <c r="AG15" s="420" t="s">
        <v>413</v>
      </c>
      <c r="AH15" s="607"/>
      <c r="AI15" s="608"/>
      <c r="AJ15" s="622"/>
      <c r="AK15" s="286" t="s">
        <v>24</v>
      </c>
      <c r="AL15" s="636"/>
      <c r="AM15" s="637"/>
      <c r="AN15" s="637"/>
      <c r="AO15" s="637"/>
      <c r="AP15" s="638"/>
      <c r="AQ15" s="286" t="s">
        <v>24</v>
      </c>
      <c r="AR15" s="287"/>
      <c r="AS15" s="69"/>
      <c r="AT15" s="69" t="str">
        <f>LEFT(AH15)</f>
        <v/>
      </c>
      <c r="AU15" s="69" t="str">
        <f>MID(AH15,2,1)</f>
        <v/>
      </c>
      <c r="AV15" s="289"/>
      <c r="AW15" s="286"/>
      <c r="AX15" s="286"/>
      <c r="AY15" s="146"/>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row>
    <row r="16" spans="1:130" s="60" customFormat="1" ht="18" customHeight="1" thickBot="1">
      <c r="C16" s="271"/>
      <c r="D16" s="729" t="s">
        <v>26</v>
      </c>
      <c r="E16" s="729"/>
      <c r="F16" s="729"/>
      <c r="G16" s="272"/>
      <c r="H16" s="780" t="str">
        <f>IF(AH16="","",AH16)</f>
        <v/>
      </c>
      <c r="I16" s="781"/>
      <c r="J16" s="781"/>
      <c r="K16" s="781"/>
      <c r="L16" s="781"/>
      <c r="M16" s="781"/>
      <c r="N16" s="781"/>
      <c r="O16" s="781"/>
      <c r="P16" s="781"/>
      <c r="Q16" s="781"/>
      <c r="R16" s="781"/>
      <c r="S16" s="781"/>
      <c r="T16" s="781"/>
      <c r="U16" s="781"/>
      <c r="V16" s="781"/>
      <c r="W16" s="781"/>
      <c r="X16" s="781"/>
      <c r="Y16" s="781"/>
      <c r="Z16" s="781"/>
      <c r="AA16" s="782"/>
      <c r="AF16" s="284"/>
      <c r="AG16" s="420" t="s">
        <v>26</v>
      </c>
      <c r="AH16" s="607"/>
      <c r="AI16" s="608"/>
      <c r="AJ16" s="608"/>
      <c r="AK16" s="608"/>
      <c r="AL16" s="608"/>
      <c r="AM16" s="608"/>
      <c r="AN16" s="608"/>
      <c r="AO16" s="608"/>
      <c r="AP16" s="608"/>
      <c r="AQ16" s="608"/>
      <c r="AR16" s="608"/>
      <c r="AS16" s="608"/>
      <c r="AT16" s="608"/>
      <c r="AU16" s="608"/>
      <c r="AV16" s="608"/>
      <c r="AW16" s="608"/>
      <c r="AX16" s="622"/>
      <c r="AY16" s="311" t="s">
        <v>177</v>
      </c>
      <c r="AZ16" s="86" t="str">
        <f>ASC(AH16)</f>
        <v/>
      </c>
      <c r="BA16" s="86" t="str">
        <f>SUBSTITUTE(SUBSTITUTE(SUBSTITUTE(SUBSTITUTE(SUBSTITUTE(SUBSTITUTE(SUBSTITUTE(SUBSTITUTE(SUBSTITUTE(SUBSTITUTE(SUBSTITUTE(SUBSTITUTE(SUBSTITUTE(SUBSTITUTE(SUBSTITUTE(SUBSTITUTE(SUBSTITUTE(SUBSTITUTE(SUBSTITUTE(SUBSTITUTE(SUBSTITUTE(SUBSTITUTE(SUBSTITUTE(SUBSTITUTE(SUBSTITUTE(AZ16,"が","か゛"),"ぎ","き゛"),"ぐ","く゛"),"げ","け゛"),"ご","こ゛"),"ざ","さ゛"),"じ","し゛"),"ず","す゛"),"ぜ","せ゛"),"ぞ","そ゛"),"だ","た゛"),"ぢ","ち゛"),"づ","つ゛"),"で","て゛"),"ど","と゛"),"ば","は゛"),"び","ひ゛"),"ぶ","ふ゛"),"べ","へ゛"),"ぼ","ほ゛"),"ぱ","は゜"),"ぴ","ひ゜"),"ぷ","ふ゜"),"ぺ","へ゜"),"ぽ","ほ゜")</f>
        <v/>
      </c>
      <c r="BB16" s="86" t="str">
        <f>DBCS(MID($BA16,COLUMNS($BB16:BB16),1))</f>
        <v/>
      </c>
      <c r="BC16" s="86" t="str">
        <f>DBCS(MID($BA16,COLUMNS($BB16:BC16),1))</f>
        <v/>
      </c>
      <c r="BD16" s="86" t="str">
        <f>DBCS(MID($BA16,COLUMNS($BB16:BD16),1))</f>
        <v/>
      </c>
      <c r="BE16" s="86" t="str">
        <f>DBCS(MID($BA16,COLUMNS($BB16:BE16),1))</f>
        <v/>
      </c>
      <c r="BF16" s="86" t="str">
        <f>DBCS(MID($BA16,COLUMNS($BB16:BF16),1))</f>
        <v/>
      </c>
      <c r="BG16" s="86" t="str">
        <f>DBCS(MID($BA16,COLUMNS($BB16:BG16),1))</f>
        <v/>
      </c>
      <c r="BH16" s="86" t="str">
        <f>DBCS(MID($BA16,COLUMNS($BB16:BH16),1))</f>
        <v/>
      </c>
      <c r="BI16" s="86" t="str">
        <f>DBCS(MID($BA16,COLUMNS($BB16:BI16),1))</f>
        <v/>
      </c>
      <c r="BJ16" s="86" t="str">
        <f>DBCS(MID($BA16,COLUMNS($BB16:BJ16),1))</f>
        <v/>
      </c>
      <c r="BK16" s="86" t="str">
        <f>DBCS(MID($BA16,COLUMNS($BB16:BK16),1))</f>
        <v/>
      </c>
      <c r="BL16" s="86" t="str">
        <f>DBCS(MID($BA16,COLUMNS($BB16:BL16),1))</f>
        <v/>
      </c>
      <c r="BM16" s="86" t="str">
        <f>DBCS(MID($BA16,COLUMNS($BB16:BM16),1))</f>
        <v/>
      </c>
      <c r="BN16" s="86" t="str">
        <f>DBCS(MID($BA16,COLUMNS($BB16:BN16),1))</f>
        <v/>
      </c>
      <c r="BO16" s="86" t="str">
        <f>DBCS(MID($BA16,COLUMNS($BB16:BO16),1))</f>
        <v/>
      </c>
      <c r="BP16" s="86" t="str">
        <f>DBCS(MID($BA16,COLUMNS($BB16:BP16),1))</f>
        <v/>
      </c>
      <c r="BQ16" s="86" t="str">
        <f>DBCS(MID($BA16,COLUMNS($BB16:BQ16),1))</f>
        <v/>
      </c>
      <c r="BR16" s="86" t="str">
        <f>DBCS(MID($BA16,COLUMNS($BB16:BR16),1))</f>
        <v/>
      </c>
      <c r="BS16" s="86" t="str">
        <f>DBCS(MID($BA16,COLUMNS($BB16:BS16),1))</f>
        <v/>
      </c>
      <c r="BT16" s="86" t="str">
        <f>DBCS(MID($BA16,COLUMNS($BB16:BT16),1))</f>
        <v/>
      </c>
      <c r="BU16" s="86" t="str">
        <f>DBCS(MID($BA16,COLUMNS($BB16:BU16),1))</f>
        <v/>
      </c>
      <c r="BV16" s="86" t="str">
        <f>DBCS(MID($BA16,COLUMNS($BB16:BV16),1))</f>
        <v/>
      </c>
      <c r="BW16" s="86" t="str">
        <f>DBCS(MID($BA16,COLUMNS($BB16:BW16),1))</f>
        <v/>
      </c>
      <c r="BX16" s="86" t="str">
        <f>DBCS(MID($BA16,COLUMNS($BB16:BX16),1))</f>
        <v/>
      </c>
      <c r="BY16" s="86" t="str">
        <f>DBCS(MID($BA16,COLUMNS($BB16:BY16),1))</f>
        <v/>
      </c>
      <c r="BZ16" s="86" t="str">
        <f>DBCS(MID($BA16,COLUMNS($BB16:BZ16),1))</f>
        <v/>
      </c>
      <c r="CA16" s="86" t="str">
        <f>DBCS(MID($BA16,COLUMNS($BB16:CA16),1))</f>
        <v/>
      </c>
      <c r="CB16" s="86" t="str">
        <f>DBCS(MID($BA16,COLUMNS($BB16:CB16),1))</f>
        <v/>
      </c>
      <c r="CC16" s="86" t="str">
        <f>DBCS(MID($BA16,COLUMNS($BB16:CC16),1))</f>
        <v/>
      </c>
      <c r="CD16" s="86" t="str">
        <f>DBCS(MID($BA16,COLUMNS($BB16:CD16),1))</f>
        <v/>
      </c>
      <c r="CE16" s="86" t="str">
        <f>DBCS(MID($BA16,COLUMNS($BB16:CE16),1))</f>
        <v/>
      </c>
      <c r="CF16" s="86" t="str">
        <f>DBCS(MID($BA16,COLUMNS($BB16:CF16),1))</f>
        <v/>
      </c>
      <c r="CG16" s="86" t="str">
        <f>DBCS(MID($BA16,COLUMNS($BB16:CG16),1))</f>
        <v/>
      </c>
      <c r="CH16" s="86" t="str">
        <f>DBCS(MID($BA16,COLUMNS($BB16:CH16),1))</f>
        <v/>
      </c>
      <c r="CI16" s="86" t="str">
        <f>DBCS(MID($BA16,COLUMNS($BB16:CI16),1))</f>
        <v/>
      </c>
      <c r="CJ16" s="86" t="str">
        <f>DBCS(MID($BA16,COLUMNS($BB16:CJ16),1))</f>
        <v/>
      </c>
      <c r="CK16" s="86" t="str">
        <f>DBCS(MID($BA16,COLUMNS($BB16:CK16),1))</f>
        <v/>
      </c>
      <c r="CL16" s="86" t="str">
        <f>DBCS(MID($BA16,COLUMNS($BB16:CL16),1))</f>
        <v/>
      </c>
      <c r="CM16" s="86" t="str">
        <f>DBCS(MID($BA16,COLUMNS($BB16:CM16),1))</f>
        <v/>
      </c>
      <c r="CN16" s="86" t="str">
        <f>DBCS(MID($BA16,COLUMNS($BB16:CN16),1))</f>
        <v/>
      </c>
      <c r="CO16" s="86" t="str">
        <f>DBCS(MID($BA16,COLUMNS($BB16:CO16),1))</f>
        <v/>
      </c>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row>
    <row r="17" spans="1:130" s="60" customFormat="1" ht="18" customHeight="1" thickBot="1">
      <c r="C17" s="271"/>
      <c r="D17" s="729" t="s">
        <v>3</v>
      </c>
      <c r="E17" s="729"/>
      <c r="F17" s="729"/>
      <c r="G17" s="272"/>
      <c r="H17" s="780" t="str">
        <f>IF(AH17="","",AH17)</f>
        <v/>
      </c>
      <c r="I17" s="781"/>
      <c r="J17" s="781"/>
      <c r="K17" s="781"/>
      <c r="L17" s="781"/>
      <c r="M17" s="781"/>
      <c r="N17" s="781"/>
      <c r="O17" s="781"/>
      <c r="P17" s="781"/>
      <c r="Q17" s="781"/>
      <c r="R17" s="781"/>
      <c r="S17" s="781"/>
      <c r="T17" s="781"/>
      <c r="U17" s="781"/>
      <c r="V17" s="781"/>
      <c r="W17" s="781"/>
      <c r="X17" s="781"/>
      <c r="Y17" s="781"/>
      <c r="Z17" s="781"/>
      <c r="AA17" s="782"/>
      <c r="AC17" s="730" t="s">
        <v>9</v>
      </c>
      <c r="AD17" s="730"/>
      <c r="AE17" s="730"/>
      <c r="AF17" s="284"/>
      <c r="AG17" s="420" t="s">
        <v>4917</v>
      </c>
      <c r="AH17" s="607"/>
      <c r="AI17" s="608"/>
      <c r="AJ17" s="608"/>
      <c r="AK17" s="608"/>
      <c r="AL17" s="608"/>
      <c r="AM17" s="608"/>
      <c r="AN17" s="608"/>
      <c r="AO17" s="608"/>
      <c r="AP17" s="608"/>
      <c r="AQ17" s="608"/>
      <c r="AR17" s="608"/>
      <c r="AS17" s="608"/>
      <c r="AT17" s="608"/>
      <c r="AU17" s="608"/>
      <c r="AV17" s="608"/>
      <c r="AW17" s="608"/>
      <c r="AX17" s="622"/>
      <c r="AY17" s="311" t="s">
        <v>177</v>
      </c>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row>
    <row r="18" spans="1:130" s="60" customFormat="1" ht="18" customHeight="1" thickBot="1">
      <c r="C18" s="271"/>
      <c r="D18" s="729" t="s">
        <v>8</v>
      </c>
      <c r="E18" s="729"/>
      <c r="F18" s="729"/>
      <c r="G18" s="272"/>
      <c r="H18" s="255" t="str">
        <f>AG19</f>
        <v/>
      </c>
      <c r="I18" s="18" t="s">
        <v>415</v>
      </c>
      <c r="J18" s="731" t="str">
        <f>IF(AK18="","",AK18)</f>
        <v/>
      </c>
      <c r="K18" s="732"/>
      <c r="L18" s="18" t="s">
        <v>416</v>
      </c>
      <c r="M18" s="731" t="str">
        <f>IF(AM18="","",AM18)</f>
        <v/>
      </c>
      <c r="N18" s="732"/>
      <c r="O18" s="18" t="s">
        <v>11</v>
      </c>
      <c r="P18" s="731" t="str">
        <f>IF(AO18="","",AO18)</f>
        <v/>
      </c>
      <c r="Q18" s="732"/>
      <c r="R18" s="18" t="s">
        <v>12</v>
      </c>
      <c r="S18" s="18"/>
      <c r="T18" s="18"/>
      <c r="U18" s="18"/>
      <c r="V18" s="18"/>
      <c r="W18" s="18"/>
      <c r="X18" s="18"/>
      <c r="Y18" s="18"/>
      <c r="Z18" s="18"/>
      <c r="AA18" s="18"/>
      <c r="AD18" s="85" t="s">
        <v>18</v>
      </c>
      <c r="AF18" s="284"/>
      <c r="AG18" s="420" t="s">
        <v>8</v>
      </c>
      <c r="AH18" s="624"/>
      <c r="AI18" s="625"/>
      <c r="AJ18" s="286" t="s">
        <v>24</v>
      </c>
      <c r="AK18" s="283"/>
      <c r="AL18" s="284" t="s">
        <v>34</v>
      </c>
      <c r="AM18" s="283"/>
      <c r="AN18" s="284" t="s">
        <v>11</v>
      </c>
      <c r="AO18" s="283"/>
      <c r="AP18" s="284" t="s">
        <v>12</v>
      </c>
      <c r="AQ18" s="284"/>
      <c r="AR18" s="284"/>
      <c r="AS18" s="284"/>
      <c r="AT18" s="284"/>
      <c r="AU18" s="284"/>
      <c r="AV18" s="284"/>
      <c r="AW18" s="284"/>
      <c r="AX18" s="284"/>
      <c r="AY18" s="146"/>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row>
    <row r="19" spans="1:130" s="60" customFormat="1" ht="18" customHeight="1">
      <c r="AF19" s="284"/>
      <c r="AG19" s="69" t="str">
        <f>LEFT(AH18)</f>
        <v/>
      </c>
      <c r="AH19" s="290" t="s">
        <v>174</v>
      </c>
      <c r="AI19" s="146"/>
      <c r="AJ19" s="146"/>
      <c r="AK19" s="146"/>
      <c r="AL19" s="357" t="s">
        <v>278</v>
      </c>
      <c r="AM19" s="146"/>
      <c r="AN19" s="146"/>
      <c r="AO19" s="146"/>
      <c r="AP19" s="146"/>
      <c r="AQ19" s="146"/>
      <c r="AR19" s="146"/>
      <c r="AS19" s="146"/>
      <c r="AT19" s="146"/>
      <c r="AU19" s="146"/>
      <c r="AV19" s="146"/>
      <c r="AW19" s="146"/>
      <c r="AX19" s="146"/>
      <c r="AY19" s="146"/>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row>
    <row r="20" spans="1:130" s="60" customFormat="1" ht="9.9499999999999993" customHeight="1">
      <c r="AF20" s="289"/>
      <c r="AG20" s="289"/>
      <c r="AH20" s="291"/>
      <c r="AI20" s="291"/>
      <c r="AJ20" s="291"/>
      <c r="AK20" s="291"/>
      <c r="AL20" s="291"/>
      <c r="AM20" s="291"/>
      <c r="AN20" s="291"/>
      <c r="AO20" s="291"/>
      <c r="AP20" s="291"/>
      <c r="AQ20" s="291"/>
      <c r="AR20" s="291"/>
      <c r="AS20" s="291"/>
      <c r="AT20" s="291"/>
      <c r="AU20" s="291"/>
      <c r="AV20" s="291"/>
      <c r="AW20" s="291"/>
      <c r="AX20" s="291"/>
      <c r="AY20" s="291"/>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c r="DW20" s="70"/>
      <c r="DX20" s="70"/>
      <c r="DY20" s="70"/>
      <c r="DZ20" s="70"/>
    </row>
    <row r="21" spans="1:130" s="60" customFormat="1" ht="18" customHeight="1" thickBot="1">
      <c r="AF21" s="284"/>
      <c r="AG21" s="364"/>
      <c r="AH21" s="364"/>
      <c r="AI21" s="364"/>
      <c r="AJ21" s="364"/>
      <c r="AK21" s="69"/>
      <c r="AL21" s="69"/>
      <c r="AM21" s="357" t="s">
        <v>410</v>
      </c>
      <c r="AN21" s="69"/>
      <c r="AO21" s="69"/>
      <c r="AP21" s="284"/>
      <c r="AQ21" s="284"/>
      <c r="AR21" s="357"/>
      <c r="AS21" s="284"/>
      <c r="AT21" s="284"/>
      <c r="AU21" s="284"/>
      <c r="AV21" s="284"/>
      <c r="AW21" s="284"/>
      <c r="AX21" s="284"/>
      <c r="AY21" s="146"/>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row>
    <row r="22" spans="1:130" s="60" customFormat="1" ht="18" customHeight="1" thickBot="1">
      <c r="A22" s="248" t="s">
        <v>486</v>
      </c>
      <c r="C22" s="279"/>
      <c r="D22" s="740" t="s">
        <v>10</v>
      </c>
      <c r="E22" s="740"/>
      <c r="F22" s="740"/>
      <c r="G22" s="280"/>
      <c r="H22" s="242" t="str">
        <f>AT22</f>
        <v/>
      </c>
      <c r="I22" s="244" t="str">
        <f>AU22</f>
        <v/>
      </c>
      <c r="J22" s="18" t="s">
        <v>24</v>
      </c>
      <c r="K22" s="242" t="str">
        <f>IF(LEFT($AL22,1)="","",LEFT($AL22,1))</f>
        <v/>
      </c>
      <c r="L22" s="243" t="str">
        <f>IF(MID($AL22,2,1)="","",MID($AL22,2,1))</f>
        <v/>
      </c>
      <c r="M22" s="243" t="str">
        <f>IF(MID($AL22,3,1)="","",MID($AL22,3,1))</f>
        <v/>
      </c>
      <c r="N22" s="243" t="str">
        <f>IF(MID($AL22,4,1)="","",MID($AL22,4,1))</f>
        <v/>
      </c>
      <c r="O22" s="243" t="str">
        <f>IF(MID($AL22,5,1)="","",MID($AL22,5,1))</f>
        <v/>
      </c>
      <c r="P22" s="244" t="str">
        <f>IF(RIGHT(AL22)="","",RIGHT(AL22))</f>
        <v/>
      </c>
      <c r="Q22" s="18" t="s">
        <v>24</v>
      </c>
      <c r="R22" s="245" t="str">
        <f>IF(AR22="","",AR22)</f>
        <v/>
      </c>
      <c r="S22" s="18"/>
      <c r="T22" s="18"/>
      <c r="U22" s="18"/>
      <c r="V22" s="18"/>
      <c r="W22" s="18"/>
      <c r="X22" s="18"/>
      <c r="Y22" s="18"/>
      <c r="Z22" s="18"/>
      <c r="AA22" s="18"/>
      <c r="AF22" s="364"/>
      <c r="AG22" s="420" t="s">
        <v>413</v>
      </c>
      <c r="AH22" s="607"/>
      <c r="AI22" s="608"/>
      <c r="AJ22" s="622"/>
      <c r="AK22" s="286" t="s">
        <v>455</v>
      </c>
      <c r="AL22" s="636"/>
      <c r="AM22" s="637"/>
      <c r="AN22" s="637"/>
      <c r="AO22" s="637"/>
      <c r="AP22" s="638"/>
      <c r="AQ22" s="286" t="s">
        <v>455</v>
      </c>
      <c r="AR22" s="287"/>
      <c r="AS22" s="69"/>
      <c r="AT22" s="69" t="str">
        <f>LEFT(AH22)</f>
        <v/>
      </c>
      <c r="AU22" s="69" t="str">
        <f>MID(AH22,2,1)</f>
        <v/>
      </c>
      <c r="AV22" s="289"/>
      <c r="AW22" s="286"/>
      <c r="AX22" s="286"/>
      <c r="AY22" s="146"/>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row>
    <row r="23" spans="1:130" s="60" customFormat="1" ht="18" customHeight="1" thickBot="1">
      <c r="C23" s="271"/>
      <c r="D23" s="729" t="s">
        <v>26</v>
      </c>
      <c r="E23" s="729"/>
      <c r="F23" s="729"/>
      <c r="G23" s="272"/>
      <c r="H23" s="780" t="str">
        <f>IF(AH23="","",AH23)</f>
        <v/>
      </c>
      <c r="I23" s="781"/>
      <c r="J23" s="781"/>
      <c r="K23" s="781"/>
      <c r="L23" s="781"/>
      <c r="M23" s="781"/>
      <c r="N23" s="781"/>
      <c r="O23" s="781"/>
      <c r="P23" s="781"/>
      <c r="Q23" s="781"/>
      <c r="R23" s="781"/>
      <c r="S23" s="781"/>
      <c r="T23" s="781"/>
      <c r="U23" s="781"/>
      <c r="V23" s="781"/>
      <c r="W23" s="781"/>
      <c r="X23" s="781"/>
      <c r="Y23" s="781"/>
      <c r="Z23" s="781"/>
      <c r="AA23" s="782"/>
      <c r="AF23" s="284"/>
      <c r="AG23" s="420" t="s">
        <v>26</v>
      </c>
      <c r="AH23" s="607"/>
      <c r="AI23" s="608"/>
      <c r="AJ23" s="608"/>
      <c r="AK23" s="608"/>
      <c r="AL23" s="608"/>
      <c r="AM23" s="608"/>
      <c r="AN23" s="608"/>
      <c r="AO23" s="608"/>
      <c r="AP23" s="608"/>
      <c r="AQ23" s="608"/>
      <c r="AR23" s="608"/>
      <c r="AS23" s="608"/>
      <c r="AT23" s="608"/>
      <c r="AU23" s="608"/>
      <c r="AV23" s="608"/>
      <c r="AW23" s="608"/>
      <c r="AX23" s="622"/>
      <c r="AY23" s="311" t="s">
        <v>177</v>
      </c>
      <c r="AZ23" s="86" t="str">
        <f>ASC(AH23)</f>
        <v/>
      </c>
      <c r="BA23" s="86" t="str">
        <f>SUBSTITUTE(SUBSTITUTE(SUBSTITUTE(SUBSTITUTE(SUBSTITUTE(SUBSTITUTE(SUBSTITUTE(SUBSTITUTE(SUBSTITUTE(SUBSTITUTE(SUBSTITUTE(SUBSTITUTE(SUBSTITUTE(SUBSTITUTE(SUBSTITUTE(SUBSTITUTE(SUBSTITUTE(SUBSTITUTE(SUBSTITUTE(SUBSTITUTE(SUBSTITUTE(SUBSTITUTE(SUBSTITUTE(SUBSTITUTE(SUBSTITUTE(AZ23,"が","か゛"),"ぎ","き゛"),"ぐ","く゛"),"げ","け゛"),"ご","こ゛"),"ざ","さ゛"),"じ","し゛"),"ず","す゛"),"ぜ","せ゛"),"ぞ","そ゛"),"だ","た゛"),"ぢ","ち゛"),"づ","つ゛"),"で","て゛"),"ど","と゛"),"ば","は゛"),"び","ひ゛"),"ぶ","ふ゛"),"べ","へ゛"),"ぼ","ほ゛"),"ぱ","は゜"),"ぴ","ひ゜"),"ぷ","ふ゜"),"ぺ","へ゜"),"ぽ","ほ゜")</f>
        <v/>
      </c>
      <c r="BB23" s="86" t="str">
        <f>DBCS(MID($BA23,COLUMNS($BB23:BB23),1))</f>
        <v/>
      </c>
      <c r="BC23" s="86" t="str">
        <f>DBCS(MID($BA23,COLUMNS($BB23:BC23),1))</f>
        <v/>
      </c>
      <c r="BD23" s="86" t="str">
        <f>DBCS(MID($BA23,COLUMNS($BB23:BD23),1))</f>
        <v/>
      </c>
      <c r="BE23" s="86" t="str">
        <f>DBCS(MID($BA23,COLUMNS($BB23:BE23),1))</f>
        <v/>
      </c>
      <c r="BF23" s="86" t="str">
        <f>DBCS(MID($BA23,COLUMNS($BB23:BF23),1))</f>
        <v/>
      </c>
      <c r="BG23" s="86" t="str">
        <f>DBCS(MID($BA23,COLUMNS($BB23:BG23),1))</f>
        <v/>
      </c>
      <c r="BH23" s="86" t="str">
        <f>DBCS(MID($BA23,COLUMNS($BB23:BH23),1))</f>
        <v/>
      </c>
      <c r="BI23" s="86" t="str">
        <f>DBCS(MID($BA23,COLUMNS($BB23:BI23),1))</f>
        <v/>
      </c>
      <c r="BJ23" s="86" t="str">
        <f>DBCS(MID($BA23,COLUMNS($BB23:BJ23),1))</f>
        <v/>
      </c>
      <c r="BK23" s="86" t="str">
        <f>DBCS(MID($BA23,COLUMNS($BB23:BK23),1))</f>
        <v/>
      </c>
      <c r="BL23" s="86" t="str">
        <f>DBCS(MID($BA23,COLUMNS($BB23:BL23),1))</f>
        <v/>
      </c>
      <c r="BM23" s="86" t="str">
        <f>DBCS(MID($BA23,COLUMNS($BB23:BM23),1))</f>
        <v/>
      </c>
      <c r="BN23" s="86" t="str">
        <f>DBCS(MID($BA23,COLUMNS($BB23:BN23),1))</f>
        <v/>
      </c>
      <c r="BO23" s="86" t="str">
        <f>DBCS(MID($BA23,COLUMNS($BB23:BO23),1))</f>
        <v/>
      </c>
      <c r="BP23" s="86" t="str">
        <f>DBCS(MID($BA23,COLUMNS($BB23:BP23),1))</f>
        <v/>
      </c>
      <c r="BQ23" s="86" t="str">
        <f>DBCS(MID($BA23,COLUMNS($BB23:BQ23),1))</f>
        <v/>
      </c>
      <c r="BR23" s="86" t="str">
        <f>DBCS(MID($BA23,COLUMNS($BB23:BR23),1))</f>
        <v/>
      </c>
      <c r="BS23" s="86" t="str">
        <f>DBCS(MID($BA23,COLUMNS($BB23:BS23),1))</f>
        <v/>
      </c>
      <c r="BT23" s="86" t="str">
        <f>DBCS(MID($BA23,COLUMNS($BB23:BT23),1))</f>
        <v/>
      </c>
      <c r="BU23" s="86" t="str">
        <f>DBCS(MID($BA23,COLUMNS($BB23:BU23),1))</f>
        <v/>
      </c>
      <c r="BV23" s="86" t="str">
        <f>DBCS(MID($BA23,COLUMNS($BB23:BV23),1))</f>
        <v/>
      </c>
      <c r="BW23" s="86" t="str">
        <f>DBCS(MID($BA23,COLUMNS($BB23:BW23),1))</f>
        <v/>
      </c>
      <c r="BX23" s="86" t="str">
        <f>DBCS(MID($BA23,COLUMNS($BB23:BX23),1))</f>
        <v/>
      </c>
      <c r="BY23" s="86" t="str">
        <f>DBCS(MID($BA23,COLUMNS($BB23:BY23),1))</f>
        <v/>
      </c>
      <c r="BZ23" s="86" t="str">
        <f>DBCS(MID($BA23,COLUMNS($BB23:BZ23),1))</f>
        <v/>
      </c>
      <c r="CA23" s="86" t="str">
        <f>DBCS(MID($BA23,COLUMNS($BB23:CA23),1))</f>
        <v/>
      </c>
      <c r="CB23" s="86" t="str">
        <f>DBCS(MID($BA23,COLUMNS($BB23:CB23),1))</f>
        <v/>
      </c>
      <c r="CC23" s="86" t="str">
        <f>DBCS(MID($BA23,COLUMNS($BB23:CC23),1))</f>
        <v/>
      </c>
      <c r="CD23" s="86" t="str">
        <f>DBCS(MID($BA23,COLUMNS($BB23:CD23),1))</f>
        <v/>
      </c>
      <c r="CE23" s="86" t="str">
        <f>DBCS(MID($BA23,COLUMNS($BB23:CE23),1))</f>
        <v/>
      </c>
      <c r="CF23" s="86" t="str">
        <f>DBCS(MID($BA23,COLUMNS($BB23:CF23),1))</f>
        <v/>
      </c>
      <c r="CG23" s="86" t="str">
        <f>DBCS(MID($BA23,COLUMNS($BB23:CG23),1))</f>
        <v/>
      </c>
      <c r="CH23" s="86" t="str">
        <f>DBCS(MID($BA23,COLUMNS($BB23:CH23),1))</f>
        <v/>
      </c>
      <c r="CI23" s="86" t="str">
        <f>DBCS(MID($BA23,COLUMNS($BB23:CI23),1))</f>
        <v/>
      </c>
      <c r="CJ23" s="86" t="str">
        <f>DBCS(MID($BA23,COLUMNS($BB23:CJ23),1))</f>
        <v/>
      </c>
      <c r="CK23" s="86" t="str">
        <f>DBCS(MID($BA23,COLUMNS($BB23:CK23),1))</f>
        <v/>
      </c>
      <c r="CL23" s="86" t="str">
        <f>DBCS(MID($BA23,COLUMNS($BB23:CL23),1))</f>
        <v/>
      </c>
      <c r="CM23" s="86" t="str">
        <f>DBCS(MID($BA23,COLUMNS($BB23:CM23),1))</f>
        <v/>
      </c>
      <c r="CN23" s="86" t="str">
        <f>DBCS(MID($BA23,COLUMNS($BB23:CN23),1))</f>
        <v/>
      </c>
      <c r="CO23" s="86" t="str">
        <f>DBCS(MID($BA23,COLUMNS($BB23:CO23),1))</f>
        <v/>
      </c>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c r="DX23" s="70"/>
      <c r="DY23" s="70"/>
      <c r="DZ23" s="70"/>
    </row>
    <row r="24" spans="1:130" s="60" customFormat="1" ht="18" customHeight="1" thickBot="1">
      <c r="C24" s="271"/>
      <c r="D24" s="729" t="s">
        <v>3</v>
      </c>
      <c r="E24" s="729"/>
      <c r="F24" s="729"/>
      <c r="G24" s="272"/>
      <c r="H24" s="780" t="str">
        <f>IF(AH24="","",AH24)</f>
        <v/>
      </c>
      <c r="I24" s="781"/>
      <c r="J24" s="781"/>
      <c r="K24" s="781"/>
      <c r="L24" s="781"/>
      <c r="M24" s="781"/>
      <c r="N24" s="781"/>
      <c r="O24" s="781"/>
      <c r="P24" s="781"/>
      <c r="Q24" s="781"/>
      <c r="R24" s="781"/>
      <c r="S24" s="781"/>
      <c r="T24" s="781"/>
      <c r="U24" s="781"/>
      <c r="V24" s="781"/>
      <c r="W24" s="781"/>
      <c r="X24" s="781"/>
      <c r="Y24" s="781"/>
      <c r="Z24" s="781"/>
      <c r="AA24" s="782"/>
      <c r="AC24" s="730" t="s">
        <v>9</v>
      </c>
      <c r="AD24" s="730"/>
      <c r="AE24" s="730"/>
      <c r="AF24" s="284"/>
      <c r="AG24" s="420" t="s">
        <v>4917</v>
      </c>
      <c r="AH24" s="607"/>
      <c r="AI24" s="608"/>
      <c r="AJ24" s="608"/>
      <c r="AK24" s="608"/>
      <c r="AL24" s="608"/>
      <c r="AM24" s="608"/>
      <c r="AN24" s="608"/>
      <c r="AO24" s="608"/>
      <c r="AP24" s="608"/>
      <c r="AQ24" s="608"/>
      <c r="AR24" s="608"/>
      <c r="AS24" s="608"/>
      <c r="AT24" s="608"/>
      <c r="AU24" s="608"/>
      <c r="AV24" s="608"/>
      <c r="AW24" s="608"/>
      <c r="AX24" s="622"/>
      <c r="AY24" s="311" t="s">
        <v>177</v>
      </c>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row>
    <row r="25" spans="1:130" s="60" customFormat="1" ht="18" customHeight="1" thickBot="1">
      <c r="C25" s="271"/>
      <c r="D25" s="729" t="s">
        <v>8</v>
      </c>
      <c r="E25" s="729"/>
      <c r="F25" s="729"/>
      <c r="G25" s="272"/>
      <c r="H25" s="255" t="str">
        <f>AG26</f>
        <v/>
      </c>
      <c r="I25" s="18" t="s">
        <v>24</v>
      </c>
      <c r="J25" s="731" t="str">
        <f>IF(AK25="","",AK25)</f>
        <v/>
      </c>
      <c r="K25" s="732"/>
      <c r="L25" s="18" t="s">
        <v>416</v>
      </c>
      <c r="M25" s="731" t="str">
        <f>IF(AM25="","",AM25)</f>
        <v/>
      </c>
      <c r="N25" s="732"/>
      <c r="O25" s="18" t="s">
        <v>11</v>
      </c>
      <c r="P25" s="731" t="str">
        <f>IF(AO25="","",AO25)</f>
        <v/>
      </c>
      <c r="Q25" s="732"/>
      <c r="R25" s="18" t="s">
        <v>12</v>
      </c>
      <c r="S25" s="18"/>
      <c r="T25" s="18"/>
      <c r="U25" s="18"/>
      <c r="V25" s="18"/>
      <c r="W25" s="18"/>
      <c r="X25" s="18"/>
      <c r="Y25" s="18"/>
      <c r="Z25" s="18"/>
      <c r="AA25" s="18"/>
      <c r="AD25" s="85" t="s">
        <v>452</v>
      </c>
      <c r="AF25" s="284"/>
      <c r="AG25" s="420" t="s">
        <v>8</v>
      </c>
      <c r="AH25" s="624"/>
      <c r="AI25" s="625"/>
      <c r="AJ25" s="286" t="s">
        <v>418</v>
      </c>
      <c r="AK25" s="283"/>
      <c r="AL25" s="284" t="s">
        <v>34</v>
      </c>
      <c r="AM25" s="283"/>
      <c r="AN25" s="284" t="s">
        <v>11</v>
      </c>
      <c r="AO25" s="283"/>
      <c r="AP25" s="284" t="s">
        <v>12</v>
      </c>
      <c r="AQ25" s="284"/>
      <c r="AR25" s="284"/>
      <c r="AS25" s="284"/>
      <c r="AT25" s="284"/>
      <c r="AU25" s="284"/>
      <c r="AV25" s="284"/>
      <c r="AW25" s="284"/>
      <c r="AX25" s="284"/>
      <c r="AY25" s="146"/>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row>
    <row r="26" spans="1:130" s="60" customFormat="1" ht="18" customHeight="1">
      <c r="AF26" s="284"/>
      <c r="AG26" s="69" t="str">
        <f>LEFT(AH25)</f>
        <v/>
      </c>
      <c r="AH26" s="290" t="s">
        <v>174</v>
      </c>
      <c r="AI26" s="146"/>
      <c r="AJ26" s="146"/>
      <c r="AK26" s="146"/>
      <c r="AL26" s="357" t="s">
        <v>278</v>
      </c>
      <c r="AM26" s="146"/>
      <c r="AN26" s="146"/>
      <c r="AO26" s="146"/>
      <c r="AP26" s="146"/>
      <c r="AQ26" s="146"/>
      <c r="AR26" s="146"/>
      <c r="AS26" s="146"/>
      <c r="AT26" s="146"/>
      <c r="AU26" s="146"/>
      <c r="AV26" s="146"/>
      <c r="AW26" s="146"/>
      <c r="AX26" s="146"/>
      <c r="AY26" s="146"/>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row>
    <row r="27" spans="1:130" s="60" customFormat="1" ht="9.9499999999999993" customHeight="1">
      <c r="AF27" s="289"/>
      <c r="AG27" s="289"/>
      <c r="AH27" s="291"/>
      <c r="AI27" s="291"/>
      <c r="AJ27" s="291"/>
      <c r="AK27" s="291"/>
      <c r="AL27" s="291"/>
      <c r="AM27" s="291"/>
      <c r="AN27" s="291"/>
      <c r="AO27" s="291"/>
      <c r="AP27" s="291"/>
      <c r="AQ27" s="291"/>
      <c r="AR27" s="291"/>
      <c r="AS27" s="291"/>
      <c r="AT27" s="291"/>
      <c r="AU27" s="291"/>
      <c r="AV27" s="291"/>
      <c r="AW27" s="291"/>
      <c r="AX27" s="291"/>
      <c r="AY27" s="291"/>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row>
    <row r="28" spans="1:130" s="60" customFormat="1" ht="18" customHeight="1" thickBot="1">
      <c r="AF28" s="284"/>
      <c r="AG28" s="364"/>
      <c r="AH28" s="364"/>
      <c r="AI28" s="364"/>
      <c r="AJ28" s="364"/>
      <c r="AK28" s="69"/>
      <c r="AL28" s="69"/>
      <c r="AM28" s="357" t="s">
        <v>410</v>
      </c>
      <c r="AN28" s="69"/>
      <c r="AO28" s="69"/>
      <c r="AP28" s="284"/>
      <c r="AQ28" s="284"/>
      <c r="AR28" s="357"/>
      <c r="AS28" s="284"/>
      <c r="AT28" s="284"/>
      <c r="AU28" s="284"/>
      <c r="AV28" s="284"/>
      <c r="AW28" s="284"/>
      <c r="AX28" s="284"/>
      <c r="AY28" s="146"/>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row>
    <row r="29" spans="1:130" s="60" customFormat="1" ht="18" customHeight="1" thickBot="1">
      <c r="A29" s="248" t="s">
        <v>486</v>
      </c>
      <c r="C29" s="279"/>
      <c r="D29" s="740" t="s">
        <v>10</v>
      </c>
      <c r="E29" s="740"/>
      <c r="F29" s="740"/>
      <c r="G29" s="280"/>
      <c r="H29" s="242" t="str">
        <f>AT29</f>
        <v/>
      </c>
      <c r="I29" s="244" t="str">
        <f>AU29</f>
        <v/>
      </c>
      <c r="J29" s="18" t="s">
        <v>24</v>
      </c>
      <c r="K29" s="242" t="str">
        <f>IF(LEFT($AL29,1)="","",LEFT($AL29,1))</f>
        <v/>
      </c>
      <c r="L29" s="243" t="str">
        <f>IF(MID($AL29,2,1)="","",MID($AL29,2,1))</f>
        <v/>
      </c>
      <c r="M29" s="243" t="str">
        <f>IF(MID($AL29,3,1)="","",MID($AL29,3,1))</f>
        <v/>
      </c>
      <c r="N29" s="243" t="str">
        <f>IF(MID($AL29,4,1)="","",MID($AL29,4,1))</f>
        <v/>
      </c>
      <c r="O29" s="243" t="str">
        <f>IF(MID($AL29,5,1)="","",MID($AL29,5,1))</f>
        <v/>
      </c>
      <c r="P29" s="244" t="str">
        <f>IF(RIGHT(AL29)="","",RIGHT(AL29))</f>
        <v/>
      </c>
      <c r="Q29" s="18" t="s">
        <v>24</v>
      </c>
      <c r="R29" s="245" t="str">
        <f>IF(AR29="","",AR29)</f>
        <v/>
      </c>
      <c r="S29" s="18"/>
      <c r="T29" s="18"/>
      <c r="U29" s="18"/>
      <c r="V29" s="18"/>
      <c r="W29" s="18"/>
      <c r="X29" s="18"/>
      <c r="Y29" s="18"/>
      <c r="Z29" s="18"/>
      <c r="AA29" s="18"/>
      <c r="AF29" s="364"/>
      <c r="AG29" s="420" t="s">
        <v>413</v>
      </c>
      <c r="AH29" s="607"/>
      <c r="AI29" s="608"/>
      <c r="AJ29" s="622"/>
      <c r="AK29" s="286" t="s">
        <v>418</v>
      </c>
      <c r="AL29" s="636"/>
      <c r="AM29" s="637"/>
      <c r="AN29" s="637"/>
      <c r="AO29" s="637"/>
      <c r="AP29" s="638"/>
      <c r="AQ29" s="286" t="s">
        <v>418</v>
      </c>
      <c r="AR29" s="287"/>
      <c r="AS29" s="69"/>
      <c r="AT29" s="69" t="str">
        <f>LEFT(AH29)</f>
        <v/>
      </c>
      <c r="AU29" s="69" t="str">
        <f>MID(AH29,2,1)</f>
        <v/>
      </c>
      <c r="AV29" s="289"/>
      <c r="AW29" s="286"/>
      <c r="AX29" s="286"/>
      <c r="AY29" s="146"/>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row>
    <row r="30" spans="1:130" s="60" customFormat="1" ht="18" customHeight="1" thickBot="1">
      <c r="C30" s="271"/>
      <c r="D30" s="729" t="s">
        <v>26</v>
      </c>
      <c r="E30" s="729"/>
      <c r="F30" s="729"/>
      <c r="G30" s="272"/>
      <c r="H30" s="780" t="str">
        <f>IF(AH30="","",AH30)</f>
        <v/>
      </c>
      <c r="I30" s="781"/>
      <c r="J30" s="781"/>
      <c r="K30" s="781"/>
      <c r="L30" s="781"/>
      <c r="M30" s="781"/>
      <c r="N30" s="781"/>
      <c r="O30" s="781"/>
      <c r="P30" s="781"/>
      <c r="Q30" s="781"/>
      <c r="R30" s="781"/>
      <c r="S30" s="781"/>
      <c r="T30" s="781"/>
      <c r="U30" s="781"/>
      <c r="V30" s="781"/>
      <c r="W30" s="781"/>
      <c r="X30" s="781"/>
      <c r="Y30" s="781"/>
      <c r="Z30" s="781"/>
      <c r="AA30" s="782"/>
      <c r="AF30" s="284"/>
      <c r="AG30" s="420" t="s">
        <v>26</v>
      </c>
      <c r="AH30" s="607"/>
      <c r="AI30" s="608"/>
      <c r="AJ30" s="608"/>
      <c r="AK30" s="608"/>
      <c r="AL30" s="608"/>
      <c r="AM30" s="608"/>
      <c r="AN30" s="608"/>
      <c r="AO30" s="608"/>
      <c r="AP30" s="608"/>
      <c r="AQ30" s="608"/>
      <c r="AR30" s="608"/>
      <c r="AS30" s="608"/>
      <c r="AT30" s="608"/>
      <c r="AU30" s="608"/>
      <c r="AV30" s="608"/>
      <c r="AW30" s="608"/>
      <c r="AX30" s="622"/>
      <c r="AY30" s="311" t="s">
        <v>177</v>
      </c>
      <c r="AZ30" s="86" t="str">
        <f>ASC(AH30)</f>
        <v/>
      </c>
      <c r="BA30" s="86" t="str">
        <f>SUBSTITUTE(SUBSTITUTE(SUBSTITUTE(SUBSTITUTE(SUBSTITUTE(SUBSTITUTE(SUBSTITUTE(SUBSTITUTE(SUBSTITUTE(SUBSTITUTE(SUBSTITUTE(SUBSTITUTE(SUBSTITUTE(SUBSTITUTE(SUBSTITUTE(SUBSTITUTE(SUBSTITUTE(SUBSTITUTE(SUBSTITUTE(SUBSTITUTE(SUBSTITUTE(SUBSTITUTE(SUBSTITUTE(SUBSTITUTE(SUBSTITUTE(AZ30,"が","か゛"),"ぎ","き゛"),"ぐ","く゛"),"げ","け゛"),"ご","こ゛"),"ざ","さ゛"),"じ","し゛"),"ず","す゛"),"ぜ","せ゛"),"ぞ","そ゛"),"だ","た゛"),"ぢ","ち゛"),"づ","つ゛"),"で","て゛"),"ど","と゛"),"ば","は゛"),"び","ひ゛"),"ぶ","ふ゛"),"べ","へ゛"),"ぼ","ほ゛"),"ぱ","は゜"),"ぴ","ひ゜"),"ぷ","ふ゜"),"ぺ","へ゜"),"ぽ","ほ゜")</f>
        <v/>
      </c>
      <c r="BB30" s="86" t="str">
        <f>DBCS(MID($BA30,COLUMNS($BB30:BB30),1))</f>
        <v/>
      </c>
      <c r="BC30" s="86" t="str">
        <f>DBCS(MID($BA30,COLUMNS($BB30:BC30),1))</f>
        <v/>
      </c>
      <c r="BD30" s="86" t="str">
        <f>DBCS(MID($BA30,COLUMNS($BB30:BD30),1))</f>
        <v/>
      </c>
      <c r="BE30" s="86" t="str">
        <f>DBCS(MID($BA30,COLUMNS($BB30:BE30),1))</f>
        <v/>
      </c>
      <c r="BF30" s="86" t="str">
        <f>DBCS(MID($BA30,COLUMNS($BB30:BF30),1))</f>
        <v/>
      </c>
      <c r="BG30" s="86" t="str">
        <f>DBCS(MID($BA30,COLUMNS($BB30:BG30),1))</f>
        <v/>
      </c>
      <c r="BH30" s="86" t="str">
        <f>DBCS(MID($BA30,COLUMNS($BB30:BH30),1))</f>
        <v/>
      </c>
      <c r="BI30" s="86" t="str">
        <f>DBCS(MID($BA30,COLUMNS($BB30:BI30),1))</f>
        <v/>
      </c>
      <c r="BJ30" s="86" t="str">
        <f>DBCS(MID($BA30,COLUMNS($BB30:BJ30),1))</f>
        <v/>
      </c>
      <c r="BK30" s="86" t="str">
        <f>DBCS(MID($BA30,COLUMNS($BB30:BK30),1))</f>
        <v/>
      </c>
      <c r="BL30" s="86" t="str">
        <f>DBCS(MID($BA30,COLUMNS($BB30:BL30),1))</f>
        <v/>
      </c>
      <c r="BM30" s="86" t="str">
        <f>DBCS(MID($BA30,COLUMNS($BB30:BM30),1))</f>
        <v/>
      </c>
      <c r="BN30" s="86" t="str">
        <f>DBCS(MID($BA30,COLUMNS($BB30:BN30),1))</f>
        <v/>
      </c>
      <c r="BO30" s="86" t="str">
        <f>DBCS(MID($BA30,COLUMNS($BB30:BO30),1))</f>
        <v/>
      </c>
      <c r="BP30" s="86" t="str">
        <f>DBCS(MID($BA30,COLUMNS($BB30:BP30),1))</f>
        <v/>
      </c>
      <c r="BQ30" s="86" t="str">
        <f>DBCS(MID($BA30,COLUMNS($BB30:BQ30),1))</f>
        <v/>
      </c>
      <c r="BR30" s="86" t="str">
        <f>DBCS(MID($BA30,COLUMNS($BB30:BR30),1))</f>
        <v/>
      </c>
      <c r="BS30" s="86" t="str">
        <f>DBCS(MID($BA30,COLUMNS($BB30:BS30),1))</f>
        <v/>
      </c>
      <c r="BT30" s="86" t="str">
        <f>DBCS(MID($BA30,COLUMNS($BB30:BT30),1))</f>
        <v/>
      </c>
      <c r="BU30" s="86" t="str">
        <f>DBCS(MID($BA30,COLUMNS($BB30:BU30),1))</f>
        <v/>
      </c>
      <c r="BV30" s="86" t="str">
        <f>DBCS(MID($BA30,COLUMNS($BB30:BV30),1))</f>
        <v/>
      </c>
      <c r="BW30" s="86" t="str">
        <f>DBCS(MID($BA30,COLUMNS($BB30:BW30),1))</f>
        <v/>
      </c>
      <c r="BX30" s="86" t="str">
        <f>DBCS(MID($BA30,COLUMNS($BB30:BX30),1))</f>
        <v/>
      </c>
      <c r="BY30" s="86" t="str">
        <f>DBCS(MID($BA30,COLUMNS($BB30:BY30),1))</f>
        <v/>
      </c>
      <c r="BZ30" s="86" t="str">
        <f>DBCS(MID($BA30,COLUMNS($BB30:BZ30),1))</f>
        <v/>
      </c>
      <c r="CA30" s="86" t="str">
        <f>DBCS(MID($BA30,COLUMNS($BB30:CA30),1))</f>
        <v/>
      </c>
      <c r="CB30" s="86" t="str">
        <f>DBCS(MID($BA30,COLUMNS($BB30:CB30),1))</f>
        <v/>
      </c>
      <c r="CC30" s="86" t="str">
        <f>DBCS(MID($BA30,COLUMNS($BB30:CC30),1))</f>
        <v/>
      </c>
      <c r="CD30" s="86" t="str">
        <f>DBCS(MID($BA30,COLUMNS($BB30:CD30),1))</f>
        <v/>
      </c>
      <c r="CE30" s="86" t="str">
        <f>DBCS(MID($BA30,COLUMNS($BB30:CE30),1))</f>
        <v/>
      </c>
      <c r="CF30" s="86" t="str">
        <f>DBCS(MID($BA30,COLUMNS($BB30:CF30),1))</f>
        <v/>
      </c>
      <c r="CG30" s="86" t="str">
        <f>DBCS(MID($BA30,COLUMNS($BB30:CG30),1))</f>
        <v/>
      </c>
      <c r="CH30" s="86" t="str">
        <f>DBCS(MID($BA30,COLUMNS($BB30:CH30),1))</f>
        <v/>
      </c>
      <c r="CI30" s="86" t="str">
        <f>DBCS(MID($BA30,COLUMNS($BB30:CI30),1))</f>
        <v/>
      </c>
      <c r="CJ30" s="86" t="str">
        <f>DBCS(MID($BA30,COLUMNS($BB30:CJ30),1))</f>
        <v/>
      </c>
      <c r="CK30" s="86" t="str">
        <f>DBCS(MID($BA30,COLUMNS($BB30:CK30),1))</f>
        <v/>
      </c>
      <c r="CL30" s="86" t="str">
        <f>DBCS(MID($BA30,COLUMNS($BB30:CL30),1))</f>
        <v/>
      </c>
      <c r="CM30" s="86" t="str">
        <f>DBCS(MID($BA30,COLUMNS($BB30:CM30),1))</f>
        <v/>
      </c>
      <c r="CN30" s="86" t="str">
        <f>DBCS(MID($BA30,COLUMNS($BB30:CN30),1))</f>
        <v/>
      </c>
      <c r="CO30" s="86" t="str">
        <f>DBCS(MID($BA30,COLUMNS($BB30:CO30),1))</f>
        <v/>
      </c>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row>
    <row r="31" spans="1:130" s="60" customFormat="1" ht="18" customHeight="1" thickBot="1">
      <c r="C31" s="271"/>
      <c r="D31" s="729" t="s">
        <v>3</v>
      </c>
      <c r="E31" s="729"/>
      <c r="F31" s="729"/>
      <c r="G31" s="272"/>
      <c r="H31" s="780" t="str">
        <f>IF(AH31="","",AH31)</f>
        <v/>
      </c>
      <c r="I31" s="781"/>
      <c r="J31" s="781"/>
      <c r="K31" s="781"/>
      <c r="L31" s="781"/>
      <c r="M31" s="781"/>
      <c r="N31" s="781"/>
      <c r="O31" s="781"/>
      <c r="P31" s="781"/>
      <c r="Q31" s="781"/>
      <c r="R31" s="781"/>
      <c r="S31" s="781"/>
      <c r="T31" s="781"/>
      <c r="U31" s="781"/>
      <c r="V31" s="781"/>
      <c r="W31" s="781"/>
      <c r="X31" s="781"/>
      <c r="Y31" s="781"/>
      <c r="Z31" s="781"/>
      <c r="AA31" s="782"/>
      <c r="AC31" s="730" t="s">
        <v>9</v>
      </c>
      <c r="AD31" s="730"/>
      <c r="AE31" s="730"/>
      <c r="AF31" s="284"/>
      <c r="AG31" s="420" t="s">
        <v>4917</v>
      </c>
      <c r="AH31" s="607"/>
      <c r="AI31" s="608"/>
      <c r="AJ31" s="608"/>
      <c r="AK31" s="608"/>
      <c r="AL31" s="608"/>
      <c r="AM31" s="608"/>
      <c r="AN31" s="608"/>
      <c r="AO31" s="608"/>
      <c r="AP31" s="608"/>
      <c r="AQ31" s="608"/>
      <c r="AR31" s="608"/>
      <c r="AS31" s="608"/>
      <c r="AT31" s="608"/>
      <c r="AU31" s="608"/>
      <c r="AV31" s="608"/>
      <c r="AW31" s="608"/>
      <c r="AX31" s="622"/>
      <c r="AY31" s="311" t="s">
        <v>177</v>
      </c>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row>
    <row r="32" spans="1:130" s="60" customFormat="1" ht="18" customHeight="1" thickBot="1">
      <c r="C32" s="271"/>
      <c r="D32" s="729" t="s">
        <v>8</v>
      </c>
      <c r="E32" s="729"/>
      <c r="F32" s="729"/>
      <c r="G32" s="272"/>
      <c r="H32" s="255" t="str">
        <f>AG33</f>
        <v/>
      </c>
      <c r="I32" s="18" t="s">
        <v>24</v>
      </c>
      <c r="J32" s="731" t="str">
        <f>IF(AK32="","",AK32)</f>
        <v/>
      </c>
      <c r="K32" s="732"/>
      <c r="L32" s="18" t="s">
        <v>416</v>
      </c>
      <c r="M32" s="731" t="str">
        <f>IF(AM32="","",AM32)</f>
        <v/>
      </c>
      <c r="N32" s="732"/>
      <c r="O32" s="18" t="s">
        <v>11</v>
      </c>
      <c r="P32" s="731" t="str">
        <f>IF(AO32="","",AO32)</f>
        <v/>
      </c>
      <c r="Q32" s="732"/>
      <c r="R32" s="18" t="s">
        <v>12</v>
      </c>
      <c r="S32" s="18"/>
      <c r="T32" s="18"/>
      <c r="U32" s="18"/>
      <c r="V32" s="18"/>
      <c r="W32" s="18"/>
      <c r="X32" s="18"/>
      <c r="Y32" s="18"/>
      <c r="Z32" s="18"/>
      <c r="AA32" s="18"/>
      <c r="AD32" s="85" t="s">
        <v>417</v>
      </c>
      <c r="AF32" s="284"/>
      <c r="AG32" s="420" t="s">
        <v>8</v>
      </c>
      <c r="AH32" s="624"/>
      <c r="AI32" s="625"/>
      <c r="AJ32" s="286" t="s">
        <v>24</v>
      </c>
      <c r="AK32" s="283"/>
      <c r="AL32" s="284" t="s">
        <v>34</v>
      </c>
      <c r="AM32" s="283"/>
      <c r="AN32" s="284" t="s">
        <v>11</v>
      </c>
      <c r="AO32" s="283"/>
      <c r="AP32" s="284" t="s">
        <v>12</v>
      </c>
      <c r="AQ32" s="284"/>
      <c r="AR32" s="284"/>
      <c r="AS32" s="284"/>
      <c r="AT32" s="284"/>
      <c r="AU32" s="284"/>
      <c r="AV32" s="284"/>
      <c r="AW32" s="284"/>
      <c r="AX32" s="284"/>
      <c r="AY32" s="146"/>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row>
    <row r="33" spans="1:130" s="60" customFormat="1" ht="18" customHeight="1">
      <c r="AF33" s="284"/>
      <c r="AG33" s="69" t="str">
        <f>LEFT(AH32)</f>
        <v/>
      </c>
      <c r="AH33" s="290" t="s">
        <v>174</v>
      </c>
      <c r="AI33" s="146"/>
      <c r="AJ33" s="146"/>
      <c r="AK33" s="146"/>
      <c r="AL33" s="357" t="s">
        <v>278</v>
      </c>
      <c r="AM33" s="146"/>
      <c r="AN33" s="146"/>
      <c r="AO33" s="146"/>
      <c r="AP33" s="146"/>
      <c r="AQ33" s="146"/>
      <c r="AR33" s="146"/>
      <c r="AS33" s="146"/>
      <c r="AT33" s="146"/>
      <c r="AU33" s="146"/>
      <c r="AV33" s="146"/>
      <c r="AW33" s="146"/>
      <c r="AX33" s="146"/>
      <c r="AY33" s="146"/>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row>
    <row r="34" spans="1:130" s="60" customFormat="1" ht="9.9499999999999993" customHeight="1">
      <c r="AF34" s="289"/>
      <c r="AG34" s="289"/>
      <c r="AH34" s="291"/>
      <c r="AI34" s="291"/>
      <c r="AJ34" s="291"/>
      <c r="AK34" s="291"/>
      <c r="AL34" s="291"/>
      <c r="AM34" s="291"/>
      <c r="AN34" s="291"/>
      <c r="AO34" s="291"/>
      <c r="AP34" s="291"/>
      <c r="AQ34" s="291"/>
      <c r="AR34" s="291"/>
      <c r="AS34" s="291"/>
      <c r="AT34" s="291"/>
      <c r="AU34" s="291"/>
      <c r="AV34" s="291"/>
      <c r="AW34" s="291"/>
      <c r="AX34" s="291"/>
      <c r="AY34" s="291"/>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row>
    <row r="35" spans="1:130" s="60" customFormat="1" ht="18" customHeight="1" thickBot="1">
      <c r="AF35" s="284"/>
      <c r="AG35" s="364"/>
      <c r="AH35" s="364"/>
      <c r="AI35" s="364"/>
      <c r="AJ35" s="364"/>
      <c r="AK35" s="69"/>
      <c r="AL35" s="69"/>
      <c r="AM35" s="357" t="s">
        <v>410</v>
      </c>
      <c r="AN35" s="69"/>
      <c r="AO35" s="69"/>
      <c r="AP35" s="284"/>
      <c r="AQ35" s="284"/>
      <c r="AR35" s="357"/>
      <c r="AS35" s="284"/>
      <c r="AT35" s="284"/>
      <c r="AU35" s="284"/>
      <c r="AV35" s="284"/>
      <c r="AW35" s="284"/>
      <c r="AX35" s="284"/>
      <c r="AY35" s="146"/>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row>
    <row r="36" spans="1:130" s="60" customFormat="1" ht="18" customHeight="1" thickBot="1">
      <c r="A36" s="248" t="s">
        <v>486</v>
      </c>
      <c r="C36" s="279"/>
      <c r="D36" s="740" t="s">
        <v>10</v>
      </c>
      <c r="E36" s="740"/>
      <c r="F36" s="740"/>
      <c r="G36" s="280"/>
      <c r="H36" s="242" t="str">
        <f>AT36</f>
        <v/>
      </c>
      <c r="I36" s="244" t="str">
        <f>AU36</f>
        <v/>
      </c>
      <c r="J36" s="18" t="s">
        <v>24</v>
      </c>
      <c r="K36" s="242" t="str">
        <f>IF(LEFT($AL36,1)="","",LEFT($AL36,1))</f>
        <v/>
      </c>
      <c r="L36" s="243" t="str">
        <f>IF(MID($AL36,2,1)="","",MID($AL36,2,1))</f>
        <v/>
      </c>
      <c r="M36" s="243" t="str">
        <f>IF(MID($AL36,3,1)="","",MID($AL36,3,1))</f>
        <v/>
      </c>
      <c r="N36" s="243" t="str">
        <f>IF(MID($AL36,4,1)="","",MID($AL36,4,1))</f>
        <v/>
      </c>
      <c r="O36" s="243" t="str">
        <f>IF(MID($AL36,5,1)="","",MID($AL36,5,1))</f>
        <v/>
      </c>
      <c r="P36" s="244" t="str">
        <f>IF(RIGHT(AL36)="","",RIGHT(AL36))</f>
        <v/>
      </c>
      <c r="Q36" s="18" t="s">
        <v>24</v>
      </c>
      <c r="R36" s="245" t="str">
        <f>IF(AR36="","",AR36)</f>
        <v/>
      </c>
      <c r="S36" s="18"/>
      <c r="T36" s="18"/>
      <c r="U36" s="18"/>
      <c r="V36" s="18"/>
      <c r="W36" s="18"/>
      <c r="X36" s="18"/>
      <c r="Y36" s="18"/>
      <c r="Z36" s="18"/>
      <c r="AA36" s="18"/>
      <c r="AF36" s="364"/>
      <c r="AG36" s="420" t="s">
        <v>413</v>
      </c>
      <c r="AH36" s="607"/>
      <c r="AI36" s="608"/>
      <c r="AJ36" s="622"/>
      <c r="AK36" s="286" t="s">
        <v>455</v>
      </c>
      <c r="AL36" s="636"/>
      <c r="AM36" s="637"/>
      <c r="AN36" s="637"/>
      <c r="AO36" s="637"/>
      <c r="AP36" s="638"/>
      <c r="AQ36" s="286" t="s">
        <v>455</v>
      </c>
      <c r="AR36" s="287"/>
      <c r="AS36" s="69"/>
      <c r="AT36" s="69" t="str">
        <f>LEFT(AH36)</f>
        <v/>
      </c>
      <c r="AU36" s="69" t="str">
        <f>MID(AH36,2,1)</f>
        <v/>
      </c>
      <c r="AV36" s="289"/>
      <c r="AW36" s="286"/>
      <c r="AX36" s="286"/>
      <c r="AY36" s="146"/>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row>
    <row r="37" spans="1:130" s="60" customFormat="1" ht="18" customHeight="1" thickBot="1">
      <c r="C37" s="271"/>
      <c r="D37" s="729" t="s">
        <v>26</v>
      </c>
      <c r="E37" s="729"/>
      <c r="F37" s="729"/>
      <c r="G37" s="272"/>
      <c r="H37" s="780" t="str">
        <f>IF(AH37="","",AH37)</f>
        <v/>
      </c>
      <c r="I37" s="781"/>
      <c r="J37" s="781"/>
      <c r="K37" s="781"/>
      <c r="L37" s="781"/>
      <c r="M37" s="781"/>
      <c r="N37" s="781"/>
      <c r="O37" s="781"/>
      <c r="P37" s="781"/>
      <c r="Q37" s="781"/>
      <c r="R37" s="781"/>
      <c r="S37" s="781"/>
      <c r="T37" s="781"/>
      <c r="U37" s="781"/>
      <c r="V37" s="781"/>
      <c r="W37" s="781"/>
      <c r="X37" s="781"/>
      <c r="Y37" s="781"/>
      <c r="Z37" s="781"/>
      <c r="AA37" s="782"/>
      <c r="AF37" s="284"/>
      <c r="AG37" s="420" t="s">
        <v>26</v>
      </c>
      <c r="AH37" s="607"/>
      <c r="AI37" s="608"/>
      <c r="AJ37" s="608"/>
      <c r="AK37" s="608"/>
      <c r="AL37" s="608"/>
      <c r="AM37" s="608"/>
      <c r="AN37" s="608"/>
      <c r="AO37" s="608"/>
      <c r="AP37" s="608"/>
      <c r="AQ37" s="608"/>
      <c r="AR37" s="608"/>
      <c r="AS37" s="608"/>
      <c r="AT37" s="608"/>
      <c r="AU37" s="608"/>
      <c r="AV37" s="608"/>
      <c r="AW37" s="608"/>
      <c r="AX37" s="622"/>
      <c r="AY37" s="311" t="s">
        <v>177</v>
      </c>
      <c r="AZ37" s="86" t="str">
        <f>ASC(AH37)</f>
        <v/>
      </c>
      <c r="BA37" s="86" t="str">
        <f>SUBSTITUTE(SUBSTITUTE(SUBSTITUTE(SUBSTITUTE(SUBSTITUTE(SUBSTITUTE(SUBSTITUTE(SUBSTITUTE(SUBSTITUTE(SUBSTITUTE(SUBSTITUTE(SUBSTITUTE(SUBSTITUTE(SUBSTITUTE(SUBSTITUTE(SUBSTITUTE(SUBSTITUTE(SUBSTITUTE(SUBSTITUTE(SUBSTITUTE(SUBSTITUTE(SUBSTITUTE(SUBSTITUTE(SUBSTITUTE(SUBSTITUTE(AZ37,"が","か゛"),"ぎ","き゛"),"ぐ","く゛"),"げ","け゛"),"ご","こ゛"),"ざ","さ゛"),"じ","し゛"),"ず","す゛"),"ぜ","せ゛"),"ぞ","そ゛"),"だ","た゛"),"ぢ","ち゛"),"づ","つ゛"),"で","て゛"),"ど","と゛"),"ば","は゛"),"び","ひ゛"),"ぶ","ふ゛"),"べ","へ゛"),"ぼ","ほ゛"),"ぱ","は゜"),"ぴ","ひ゜"),"ぷ","ふ゜"),"ぺ","へ゜"),"ぽ","ほ゜")</f>
        <v/>
      </c>
      <c r="BB37" s="86" t="str">
        <f>DBCS(MID($BA37,COLUMNS($BB37:BB37),1))</f>
        <v/>
      </c>
      <c r="BC37" s="86" t="str">
        <f>DBCS(MID($BA37,COLUMNS($BB37:BC37),1))</f>
        <v/>
      </c>
      <c r="BD37" s="86" t="str">
        <f>DBCS(MID($BA37,COLUMNS($BB37:BD37),1))</f>
        <v/>
      </c>
      <c r="BE37" s="86" t="str">
        <f>DBCS(MID($BA37,COLUMNS($BB37:BE37),1))</f>
        <v/>
      </c>
      <c r="BF37" s="86" t="str">
        <f>DBCS(MID($BA37,COLUMNS($BB37:BF37),1))</f>
        <v/>
      </c>
      <c r="BG37" s="86" t="str">
        <f>DBCS(MID($BA37,COLUMNS($BB37:BG37),1))</f>
        <v/>
      </c>
      <c r="BH37" s="86" t="str">
        <f>DBCS(MID($BA37,COLUMNS($BB37:BH37),1))</f>
        <v/>
      </c>
      <c r="BI37" s="86" t="str">
        <f>DBCS(MID($BA37,COLUMNS($BB37:BI37),1))</f>
        <v/>
      </c>
      <c r="BJ37" s="86" t="str">
        <f>DBCS(MID($BA37,COLUMNS($BB37:BJ37),1))</f>
        <v/>
      </c>
      <c r="BK37" s="86" t="str">
        <f>DBCS(MID($BA37,COLUMNS($BB37:BK37),1))</f>
        <v/>
      </c>
      <c r="BL37" s="86" t="str">
        <f>DBCS(MID($BA37,COLUMNS($BB37:BL37),1))</f>
        <v/>
      </c>
      <c r="BM37" s="86" t="str">
        <f>DBCS(MID($BA37,COLUMNS($BB37:BM37),1))</f>
        <v/>
      </c>
      <c r="BN37" s="86" t="str">
        <f>DBCS(MID($BA37,COLUMNS($BB37:BN37),1))</f>
        <v/>
      </c>
      <c r="BO37" s="86" t="str">
        <f>DBCS(MID($BA37,COLUMNS($BB37:BO37),1))</f>
        <v/>
      </c>
      <c r="BP37" s="86" t="str">
        <f>DBCS(MID($BA37,COLUMNS($BB37:BP37),1))</f>
        <v/>
      </c>
      <c r="BQ37" s="86" t="str">
        <f>DBCS(MID($BA37,COLUMNS($BB37:BQ37),1))</f>
        <v/>
      </c>
      <c r="BR37" s="86" t="str">
        <f>DBCS(MID($BA37,COLUMNS($BB37:BR37),1))</f>
        <v/>
      </c>
      <c r="BS37" s="86" t="str">
        <f>DBCS(MID($BA37,COLUMNS($BB37:BS37),1))</f>
        <v/>
      </c>
      <c r="BT37" s="86" t="str">
        <f>DBCS(MID($BA37,COLUMNS($BB37:BT37),1))</f>
        <v/>
      </c>
      <c r="BU37" s="86" t="str">
        <f>DBCS(MID($BA37,COLUMNS($BB37:BU37),1))</f>
        <v/>
      </c>
      <c r="BV37" s="86" t="str">
        <f>DBCS(MID($BA37,COLUMNS($BB37:BV37),1))</f>
        <v/>
      </c>
      <c r="BW37" s="86" t="str">
        <f>DBCS(MID($BA37,COLUMNS($BB37:BW37),1))</f>
        <v/>
      </c>
      <c r="BX37" s="86" t="str">
        <f>DBCS(MID($BA37,COLUMNS($BB37:BX37),1))</f>
        <v/>
      </c>
      <c r="BY37" s="86" t="str">
        <f>DBCS(MID($BA37,COLUMNS($BB37:BY37),1))</f>
        <v/>
      </c>
      <c r="BZ37" s="86" t="str">
        <f>DBCS(MID($BA37,COLUMNS($BB37:BZ37),1))</f>
        <v/>
      </c>
      <c r="CA37" s="86" t="str">
        <f>DBCS(MID($BA37,COLUMNS($BB37:CA37),1))</f>
        <v/>
      </c>
      <c r="CB37" s="86" t="str">
        <f>DBCS(MID($BA37,COLUMNS($BB37:CB37),1))</f>
        <v/>
      </c>
      <c r="CC37" s="86" t="str">
        <f>DBCS(MID($BA37,COLUMNS($BB37:CC37),1))</f>
        <v/>
      </c>
      <c r="CD37" s="86" t="str">
        <f>DBCS(MID($BA37,COLUMNS($BB37:CD37),1))</f>
        <v/>
      </c>
      <c r="CE37" s="86" t="str">
        <f>DBCS(MID($BA37,COLUMNS($BB37:CE37),1))</f>
        <v/>
      </c>
      <c r="CF37" s="86" t="str">
        <f>DBCS(MID($BA37,COLUMNS($BB37:CF37),1))</f>
        <v/>
      </c>
      <c r="CG37" s="86" t="str">
        <f>DBCS(MID($BA37,COLUMNS($BB37:CG37),1))</f>
        <v/>
      </c>
      <c r="CH37" s="86" t="str">
        <f>DBCS(MID($BA37,COLUMNS($BB37:CH37),1))</f>
        <v/>
      </c>
      <c r="CI37" s="86" t="str">
        <f>DBCS(MID($BA37,COLUMNS($BB37:CI37),1))</f>
        <v/>
      </c>
      <c r="CJ37" s="86" t="str">
        <f>DBCS(MID($BA37,COLUMNS($BB37:CJ37),1))</f>
        <v/>
      </c>
      <c r="CK37" s="86" t="str">
        <f>DBCS(MID($BA37,COLUMNS($BB37:CK37),1))</f>
        <v/>
      </c>
      <c r="CL37" s="86" t="str">
        <f>DBCS(MID($BA37,COLUMNS($BB37:CL37),1))</f>
        <v/>
      </c>
      <c r="CM37" s="86" t="str">
        <f>DBCS(MID($BA37,COLUMNS($BB37:CM37),1))</f>
        <v/>
      </c>
      <c r="CN37" s="86" t="str">
        <f>DBCS(MID($BA37,COLUMNS($BB37:CN37),1))</f>
        <v/>
      </c>
      <c r="CO37" s="86" t="str">
        <f>DBCS(MID($BA37,COLUMNS($BB37:CO37),1))</f>
        <v/>
      </c>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row>
    <row r="38" spans="1:130" s="60" customFormat="1" ht="18" customHeight="1" thickBot="1">
      <c r="C38" s="271"/>
      <c r="D38" s="729" t="s">
        <v>3</v>
      </c>
      <c r="E38" s="729"/>
      <c r="F38" s="729"/>
      <c r="G38" s="272"/>
      <c r="H38" s="780" t="str">
        <f>IF(AH38="","",AH38)</f>
        <v/>
      </c>
      <c r="I38" s="781"/>
      <c r="J38" s="781"/>
      <c r="K38" s="781"/>
      <c r="L38" s="781"/>
      <c r="M38" s="781"/>
      <c r="N38" s="781"/>
      <c r="O38" s="781"/>
      <c r="P38" s="781"/>
      <c r="Q38" s="781"/>
      <c r="R38" s="781"/>
      <c r="S38" s="781"/>
      <c r="T38" s="781"/>
      <c r="U38" s="781"/>
      <c r="V38" s="781"/>
      <c r="W38" s="781"/>
      <c r="X38" s="781"/>
      <c r="Y38" s="781"/>
      <c r="Z38" s="781"/>
      <c r="AA38" s="782"/>
      <c r="AC38" s="730" t="s">
        <v>9</v>
      </c>
      <c r="AD38" s="730"/>
      <c r="AE38" s="730"/>
      <c r="AF38" s="284"/>
      <c r="AG38" s="420" t="s">
        <v>4917</v>
      </c>
      <c r="AH38" s="607"/>
      <c r="AI38" s="608"/>
      <c r="AJ38" s="608"/>
      <c r="AK38" s="608"/>
      <c r="AL38" s="608"/>
      <c r="AM38" s="608"/>
      <c r="AN38" s="608"/>
      <c r="AO38" s="608"/>
      <c r="AP38" s="608"/>
      <c r="AQ38" s="608"/>
      <c r="AR38" s="608"/>
      <c r="AS38" s="608"/>
      <c r="AT38" s="608"/>
      <c r="AU38" s="608"/>
      <c r="AV38" s="608"/>
      <c r="AW38" s="608"/>
      <c r="AX38" s="622"/>
      <c r="AY38" s="311" t="s">
        <v>177</v>
      </c>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row>
    <row r="39" spans="1:130" s="60" customFormat="1" ht="18" customHeight="1" thickBot="1">
      <c r="C39" s="271"/>
      <c r="D39" s="729" t="s">
        <v>8</v>
      </c>
      <c r="E39" s="729"/>
      <c r="F39" s="729"/>
      <c r="G39" s="272"/>
      <c r="H39" s="255" t="str">
        <f>AG40</f>
        <v/>
      </c>
      <c r="I39" s="18" t="s">
        <v>24</v>
      </c>
      <c r="J39" s="731" t="str">
        <f>IF(AK39="","",AK39)</f>
        <v/>
      </c>
      <c r="K39" s="732"/>
      <c r="L39" s="18" t="s">
        <v>416</v>
      </c>
      <c r="M39" s="731" t="str">
        <f>IF(AM39="","",AM39)</f>
        <v/>
      </c>
      <c r="N39" s="732"/>
      <c r="O39" s="18" t="s">
        <v>11</v>
      </c>
      <c r="P39" s="731" t="str">
        <f>IF(AO39="","",AO39)</f>
        <v/>
      </c>
      <c r="Q39" s="732"/>
      <c r="R39" s="18" t="s">
        <v>12</v>
      </c>
      <c r="S39" s="18"/>
      <c r="T39" s="18"/>
      <c r="U39" s="18"/>
      <c r="V39" s="18"/>
      <c r="W39" s="18"/>
      <c r="X39" s="18"/>
      <c r="Y39" s="18"/>
      <c r="Z39" s="18"/>
      <c r="AA39" s="18"/>
      <c r="AD39" s="85" t="s">
        <v>417</v>
      </c>
      <c r="AF39" s="284"/>
      <c r="AG39" s="420" t="s">
        <v>8</v>
      </c>
      <c r="AH39" s="624"/>
      <c r="AI39" s="625"/>
      <c r="AJ39" s="286" t="s">
        <v>487</v>
      </c>
      <c r="AK39" s="283"/>
      <c r="AL39" s="7" t="s">
        <v>34</v>
      </c>
      <c r="AM39" s="283"/>
      <c r="AN39" s="284" t="s">
        <v>11</v>
      </c>
      <c r="AO39" s="283"/>
      <c r="AP39" s="284" t="s">
        <v>12</v>
      </c>
      <c r="AQ39" s="284"/>
      <c r="AR39" s="284"/>
      <c r="AS39" s="284"/>
      <c r="AT39" s="284"/>
      <c r="AU39" s="284"/>
      <c r="AV39" s="284"/>
      <c r="AW39" s="284"/>
      <c r="AX39" s="284"/>
      <c r="AY39" s="146"/>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row>
    <row r="40" spans="1:130" s="60" customFormat="1" ht="18" customHeight="1">
      <c r="AF40" s="284"/>
      <c r="AG40" s="69" t="str">
        <f>LEFT(AH39)</f>
        <v/>
      </c>
      <c r="AH40" s="290" t="s">
        <v>174</v>
      </c>
      <c r="AI40" s="146"/>
      <c r="AJ40" s="146"/>
      <c r="AK40" s="146"/>
      <c r="AL40" s="357" t="s">
        <v>278</v>
      </c>
      <c r="AM40" s="146"/>
      <c r="AN40" s="146"/>
      <c r="AO40" s="146"/>
      <c r="AP40" s="146"/>
      <c r="AQ40" s="146"/>
      <c r="AR40" s="146"/>
      <c r="AS40" s="146"/>
      <c r="AT40" s="146"/>
      <c r="AU40" s="146"/>
      <c r="AV40" s="146"/>
      <c r="AW40" s="146"/>
      <c r="AX40" s="146"/>
      <c r="AY40" s="146"/>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row>
    <row r="41" spans="1:130" s="60" customFormat="1" ht="9.9499999999999993" customHeight="1">
      <c r="AF41" s="289"/>
      <c r="AG41" s="289"/>
      <c r="AH41" s="291"/>
      <c r="AI41" s="291"/>
      <c r="AJ41" s="291"/>
      <c r="AK41" s="291"/>
      <c r="AL41" s="291"/>
      <c r="AM41" s="291"/>
      <c r="AN41" s="291"/>
      <c r="AO41" s="291"/>
      <c r="AP41" s="291"/>
      <c r="AQ41" s="291"/>
      <c r="AR41" s="291"/>
      <c r="AS41" s="291"/>
      <c r="AT41" s="291"/>
      <c r="AU41" s="291"/>
      <c r="AV41" s="291"/>
      <c r="AW41" s="291"/>
      <c r="AX41" s="291"/>
      <c r="AY41" s="291"/>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row>
    <row r="42" spans="1:130" s="60" customFormat="1" ht="18" customHeight="1" thickBot="1">
      <c r="AF42" s="284"/>
      <c r="AG42" s="364"/>
      <c r="AH42" s="364"/>
      <c r="AI42" s="364"/>
      <c r="AJ42" s="364"/>
      <c r="AK42" s="69"/>
      <c r="AL42" s="69"/>
      <c r="AM42" s="357" t="s">
        <v>410</v>
      </c>
      <c r="AN42" s="69"/>
      <c r="AO42" s="69"/>
      <c r="AP42" s="284"/>
      <c r="AQ42" s="284"/>
      <c r="AR42" s="357"/>
      <c r="AS42" s="284"/>
      <c r="AT42" s="284"/>
      <c r="AU42" s="284"/>
      <c r="AV42" s="284"/>
      <c r="AW42" s="284"/>
      <c r="AX42" s="284"/>
      <c r="AY42" s="146"/>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row>
    <row r="43" spans="1:130" s="60" customFormat="1" ht="18" customHeight="1" thickBot="1">
      <c r="A43" s="248" t="s">
        <v>486</v>
      </c>
      <c r="C43" s="279"/>
      <c r="D43" s="740" t="s">
        <v>10</v>
      </c>
      <c r="E43" s="740"/>
      <c r="F43" s="740"/>
      <c r="G43" s="280"/>
      <c r="H43" s="242" t="str">
        <f>AT43</f>
        <v/>
      </c>
      <c r="I43" s="244" t="str">
        <f>AU43</f>
        <v/>
      </c>
      <c r="J43" s="18" t="s">
        <v>24</v>
      </c>
      <c r="K43" s="242" t="str">
        <f>IF(LEFT($AL43,1)="","",LEFT($AL43,1))</f>
        <v/>
      </c>
      <c r="L43" s="243" t="str">
        <f>IF(MID($AL43,2,1)="","",MID($AL43,2,1))</f>
        <v/>
      </c>
      <c r="M43" s="243" t="str">
        <f>IF(MID($AL43,3,1)="","",MID($AL43,3,1))</f>
        <v/>
      </c>
      <c r="N43" s="243" t="str">
        <f>IF(MID($AL43,4,1)="","",MID($AL43,4,1))</f>
        <v/>
      </c>
      <c r="O43" s="243" t="str">
        <f>IF(MID($AL43,5,1)="","",MID($AL43,5,1))</f>
        <v/>
      </c>
      <c r="P43" s="244" t="str">
        <f>IF(RIGHT(AL43)="","",RIGHT(AL43))</f>
        <v/>
      </c>
      <c r="Q43" s="18" t="s">
        <v>24</v>
      </c>
      <c r="R43" s="245" t="str">
        <f>IF(AR43="","",AR43)</f>
        <v/>
      </c>
      <c r="S43" s="18"/>
      <c r="T43" s="18"/>
      <c r="U43" s="18"/>
      <c r="V43" s="18"/>
      <c r="W43" s="18"/>
      <c r="X43" s="18"/>
      <c r="Y43" s="18"/>
      <c r="Z43" s="18"/>
      <c r="AA43" s="18"/>
      <c r="AF43" s="364"/>
      <c r="AG43" s="420" t="s">
        <v>413</v>
      </c>
      <c r="AH43" s="607"/>
      <c r="AI43" s="608"/>
      <c r="AJ43" s="622"/>
      <c r="AK43" s="286" t="s">
        <v>415</v>
      </c>
      <c r="AL43" s="636"/>
      <c r="AM43" s="637"/>
      <c r="AN43" s="637"/>
      <c r="AO43" s="637"/>
      <c r="AP43" s="638"/>
      <c r="AQ43" s="286" t="s">
        <v>415</v>
      </c>
      <c r="AR43" s="287"/>
      <c r="AS43" s="69"/>
      <c r="AT43" s="69" t="str">
        <f>LEFT(AH43)</f>
        <v/>
      </c>
      <c r="AU43" s="69" t="str">
        <f>MID(AH43,2,1)</f>
        <v/>
      </c>
      <c r="AV43" s="289"/>
      <c r="AW43" s="286"/>
      <c r="AX43" s="286"/>
      <c r="AY43" s="146"/>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row>
    <row r="44" spans="1:130" s="60" customFormat="1" ht="18" customHeight="1" thickBot="1">
      <c r="C44" s="271"/>
      <c r="D44" s="729" t="s">
        <v>26</v>
      </c>
      <c r="E44" s="729"/>
      <c r="F44" s="729"/>
      <c r="G44" s="272"/>
      <c r="H44" s="780" t="str">
        <f>IF(AH44="","",AH44)</f>
        <v/>
      </c>
      <c r="I44" s="781"/>
      <c r="J44" s="781"/>
      <c r="K44" s="781"/>
      <c r="L44" s="781"/>
      <c r="M44" s="781"/>
      <c r="N44" s="781"/>
      <c r="O44" s="781"/>
      <c r="P44" s="781"/>
      <c r="Q44" s="781"/>
      <c r="R44" s="781"/>
      <c r="S44" s="781"/>
      <c r="T44" s="781"/>
      <c r="U44" s="781"/>
      <c r="V44" s="781"/>
      <c r="W44" s="781"/>
      <c r="X44" s="781"/>
      <c r="Y44" s="781"/>
      <c r="Z44" s="781"/>
      <c r="AA44" s="782"/>
      <c r="AF44" s="284"/>
      <c r="AG44" s="420" t="s">
        <v>26</v>
      </c>
      <c r="AH44" s="607"/>
      <c r="AI44" s="608"/>
      <c r="AJ44" s="608"/>
      <c r="AK44" s="608"/>
      <c r="AL44" s="608"/>
      <c r="AM44" s="608"/>
      <c r="AN44" s="608"/>
      <c r="AO44" s="608"/>
      <c r="AP44" s="608"/>
      <c r="AQ44" s="608"/>
      <c r="AR44" s="608"/>
      <c r="AS44" s="608"/>
      <c r="AT44" s="608"/>
      <c r="AU44" s="608"/>
      <c r="AV44" s="608"/>
      <c r="AW44" s="608"/>
      <c r="AX44" s="622"/>
      <c r="AY44" s="311" t="s">
        <v>177</v>
      </c>
      <c r="AZ44" s="86" t="str">
        <f>ASC(AH44)</f>
        <v/>
      </c>
      <c r="BA44" s="86" t="str">
        <f>SUBSTITUTE(SUBSTITUTE(SUBSTITUTE(SUBSTITUTE(SUBSTITUTE(SUBSTITUTE(SUBSTITUTE(SUBSTITUTE(SUBSTITUTE(SUBSTITUTE(SUBSTITUTE(SUBSTITUTE(SUBSTITUTE(SUBSTITUTE(SUBSTITUTE(SUBSTITUTE(SUBSTITUTE(SUBSTITUTE(SUBSTITUTE(SUBSTITUTE(SUBSTITUTE(SUBSTITUTE(SUBSTITUTE(SUBSTITUTE(SUBSTITUTE(AZ44,"が","か゛"),"ぎ","き゛"),"ぐ","く゛"),"げ","け゛"),"ご","こ゛"),"ざ","さ゛"),"じ","し゛"),"ず","す゛"),"ぜ","せ゛"),"ぞ","そ゛"),"だ","た゛"),"ぢ","ち゛"),"づ","つ゛"),"で","て゛"),"ど","と゛"),"ば","は゛"),"び","ひ゛"),"ぶ","ふ゛"),"べ","へ゛"),"ぼ","ほ゛"),"ぱ","は゜"),"ぴ","ひ゜"),"ぷ","ふ゜"),"ぺ","へ゜"),"ぽ","ほ゜")</f>
        <v/>
      </c>
      <c r="BB44" s="86" t="str">
        <f>DBCS(MID($BA44,COLUMNS($BB44:BB44),1))</f>
        <v/>
      </c>
      <c r="BC44" s="86" t="str">
        <f>DBCS(MID($BA44,COLUMNS($BB44:BC44),1))</f>
        <v/>
      </c>
      <c r="BD44" s="86" t="str">
        <f>DBCS(MID($BA44,COLUMNS($BB44:BD44),1))</f>
        <v/>
      </c>
      <c r="BE44" s="86" t="str">
        <f>DBCS(MID($BA44,COLUMNS($BB44:BE44),1))</f>
        <v/>
      </c>
      <c r="BF44" s="86" t="str">
        <f>DBCS(MID($BA44,COLUMNS($BB44:BF44),1))</f>
        <v/>
      </c>
      <c r="BG44" s="86" t="str">
        <f>DBCS(MID($BA44,COLUMNS($BB44:BG44),1))</f>
        <v/>
      </c>
      <c r="BH44" s="86" t="str">
        <f>DBCS(MID($BA44,COLUMNS($BB44:BH44),1))</f>
        <v/>
      </c>
      <c r="BI44" s="86" t="str">
        <f>DBCS(MID($BA44,COLUMNS($BB44:BI44),1))</f>
        <v/>
      </c>
      <c r="BJ44" s="86" t="str">
        <f>DBCS(MID($BA44,COLUMNS($BB44:BJ44),1))</f>
        <v/>
      </c>
      <c r="BK44" s="86" t="str">
        <f>DBCS(MID($BA44,COLUMNS($BB44:BK44),1))</f>
        <v/>
      </c>
      <c r="BL44" s="86" t="str">
        <f>DBCS(MID($BA44,COLUMNS($BB44:BL44),1))</f>
        <v/>
      </c>
      <c r="BM44" s="86" t="str">
        <f>DBCS(MID($BA44,COLUMNS($BB44:BM44),1))</f>
        <v/>
      </c>
      <c r="BN44" s="86" t="str">
        <f>DBCS(MID($BA44,COLUMNS($BB44:BN44),1))</f>
        <v/>
      </c>
      <c r="BO44" s="86" t="str">
        <f>DBCS(MID($BA44,COLUMNS($BB44:BO44),1))</f>
        <v/>
      </c>
      <c r="BP44" s="86" t="str">
        <f>DBCS(MID($BA44,COLUMNS($BB44:BP44),1))</f>
        <v/>
      </c>
      <c r="BQ44" s="86" t="str">
        <f>DBCS(MID($BA44,COLUMNS($BB44:BQ44),1))</f>
        <v/>
      </c>
      <c r="BR44" s="86" t="str">
        <f>DBCS(MID($BA44,COLUMNS($BB44:BR44),1))</f>
        <v/>
      </c>
      <c r="BS44" s="86" t="str">
        <f>DBCS(MID($BA44,COLUMNS($BB44:BS44),1))</f>
        <v/>
      </c>
      <c r="BT44" s="86" t="str">
        <f>DBCS(MID($BA44,COLUMNS($BB44:BT44),1))</f>
        <v/>
      </c>
      <c r="BU44" s="86" t="str">
        <f>DBCS(MID($BA44,COLUMNS($BB44:BU44),1))</f>
        <v/>
      </c>
      <c r="BV44" s="86" t="str">
        <f>DBCS(MID($BA44,COLUMNS($BB44:BV44),1))</f>
        <v/>
      </c>
      <c r="BW44" s="86" t="str">
        <f>DBCS(MID($BA44,COLUMNS($BB44:BW44),1))</f>
        <v/>
      </c>
      <c r="BX44" s="86" t="str">
        <f>DBCS(MID($BA44,COLUMNS($BB44:BX44),1))</f>
        <v/>
      </c>
      <c r="BY44" s="86" t="str">
        <f>DBCS(MID($BA44,COLUMNS($BB44:BY44),1))</f>
        <v/>
      </c>
      <c r="BZ44" s="86" t="str">
        <f>DBCS(MID($BA44,COLUMNS($BB44:BZ44),1))</f>
        <v/>
      </c>
      <c r="CA44" s="86" t="str">
        <f>DBCS(MID($BA44,COLUMNS($BB44:CA44),1))</f>
        <v/>
      </c>
      <c r="CB44" s="86" t="str">
        <f>DBCS(MID($BA44,COLUMNS($BB44:CB44),1))</f>
        <v/>
      </c>
      <c r="CC44" s="86" t="str">
        <f>DBCS(MID($BA44,COLUMNS($BB44:CC44),1))</f>
        <v/>
      </c>
      <c r="CD44" s="86" t="str">
        <f>DBCS(MID($BA44,COLUMNS($BB44:CD44),1))</f>
        <v/>
      </c>
      <c r="CE44" s="86" t="str">
        <f>DBCS(MID($BA44,COLUMNS($BB44:CE44),1))</f>
        <v/>
      </c>
      <c r="CF44" s="86" t="str">
        <f>DBCS(MID($BA44,COLUMNS($BB44:CF44),1))</f>
        <v/>
      </c>
      <c r="CG44" s="86" t="str">
        <f>DBCS(MID($BA44,COLUMNS($BB44:CG44),1))</f>
        <v/>
      </c>
      <c r="CH44" s="86" t="str">
        <f>DBCS(MID($BA44,COLUMNS($BB44:CH44),1))</f>
        <v/>
      </c>
      <c r="CI44" s="86" t="str">
        <f>DBCS(MID($BA44,COLUMNS($BB44:CI44),1))</f>
        <v/>
      </c>
      <c r="CJ44" s="86" t="str">
        <f>DBCS(MID($BA44,COLUMNS($BB44:CJ44),1))</f>
        <v/>
      </c>
      <c r="CK44" s="86" t="str">
        <f>DBCS(MID($BA44,COLUMNS($BB44:CK44),1))</f>
        <v/>
      </c>
      <c r="CL44" s="86" t="str">
        <f>DBCS(MID($BA44,COLUMNS($BB44:CL44),1))</f>
        <v/>
      </c>
      <c r="CM44" s="86" t="str">
        <f>DBCS(MID($BA44,COLUMNS($BB44:CM44),1))</f>
        <v/>
      </c>
      <c r="CN44" s="86" t="str">
        <f>DBCS(MID($BA44,COLUMNS($BB44:CN44),1))</f>
        <v/>
      </c>
      <c r="CO44" s="86" t="str">
        <f>DBCS(MID($BA44,COLUMNS($BB44:CO44),1))</f>
        <v/>
      </c>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row>
    <row r="45" spans="1:130" s="60" customFormat="1" ht="18" customHeight="1" thickBot="1">
      <c r="C45" s="271"/>
      <c r="D45" s="729" t="s">
        <v>3</v>
      </c>
      <c r="E45" s="729"/>
      <c r="F45" s="729"/>
      <c r="G45" s="272"/>
      <c r="H45" s="780" t="str">
        <f>IF(AH45="","",AH45)</f>
        <v/>
      </c>
      <c r="I45" s="781"/>
      <c r="J45" s="781"/>
      <c r="K45" s="781"/>
      <c r="L45" s="781"/>
      <c r="M45" s="781"/>
      <c r="N45" s="781"/>
      <c r="O45" s="781"/>
      <c r="P45" s="781"/>
      <c r="Q45" s="781"/>
      <c r="R45" s="781"/>
      <c r="S45" s="781"/>
      <c r="T45" s="781"/>
      <c r="U45" s="781"/>
      <c r="V45" s="781"/>
      <c r="W45" s="781"/>
      <c r="X45" s="781"/>
      <c r="Y45" s="781"/>
      <c r="Z45" s="781"/>
      <c r="AA45" s="782"/>
      <c r="AC45" s="730" t="s">
        <v>9</v>
      </c>
      <c r="AD45" s="730"/>
      <c r="AE45" s="730"/>
      <c r="AF45" s="284"/>
      <c r="AG45" s="420" t="s">
        <v>4917</v>
      </c>
      <c r="AH45" s="607"/>
      <c r="AI45" s="608"/>
      <c r="AJ45" s="608"/>
      <c r="AK45" s="608"/>
      <c r="AL45" s="608"/>
      <c r="AM45" s="608"/>
      <c r="AN45" s="608"/>
      <c r="AO45" s="608"/>
      <c r="AP45" s="608"/>
      <c r="AQ45" s="608"/>
      <c r="AR45" s="608"/>
      <c r="AS45" s="608"/>
      <c r="AT45" s="608"/>
      <c r="AU45" s="608"/>
      <c r="AV45" s="608"/>
      <c r="AW45" s="608"/>
      <c r="AX45" s="622"/>
      <c r="AY45" s="311" t="s">
        <v>177</v>
      </c>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row>
    <row r="46" spans="1:130" s="60" customFormat="1" ht="18" customHeight="1" thickBot="1">
      <c r="C46" s="271"/>
      <c r="D46" s="729" t="s">
        <v>8</v>
      </c>
      <c r="E46" s="729"/>
      <c r="F46" s="729"/>
      <c r="G46" s="272"/>
      <c r="H46" s="255" t="str">
        <f>AG47</f>
        <v/>
      </c>
      <c r="I46" s="18" t="s">
        <v>24</v>
      </c>
      <c r="J46" s="731" t="str">
        <f>IF(AK46="","",AK46)</f>
        <v/>
      </c>
      <c r="K46" s="732"/>
      <c r="L46" s="18" t="s">
        <v>416</v>
      </c>
      <c r="M46" s="731" t="str">
        <f>IF(AM46="","",AM46)</f>
        <v/>
      </c>
      <c r="N46" s="732"/>
      <c r="O46" s="18" t="s">
        <v>11</v>
      </c>
      <c r="P46" s="731" t="str">
        <f>IF(AO46="","",AO46)</f>
        <v/>
      </c>
      <c r="Q46" s="732"/>
      <c r="R46" s="18" t="s">
        <v>12</v>
      </c>
      <c r="S46" s="18"/>
      <c r="T46" s="18"/>
      <c r="U46" s="18"/>
      <c r="V46" s="18"/>
      <c r="W46" s="18"/>
      <c r="X46" s="18"/>
      <c r="Y46" s="18"/>
      <c r="Z46" s="18"/>
      <c r="AA46" s="18"/>
      <c r="AD46" s="85" t="s">
        <v>417</v>
      </c>
      <c r="AF46" s="284"/>
      <c r="AG46" s="420" t="s">
        <v>8</v>
      </c>
      <c r="AH46" s="624"/>
      <c r="AI46" s="625"/>
      <c r="AJ46" s="286" t="s">
        <v>456</v>
      </c>
      <c r="AK46" s="283"/>
      <c r="AL46" s="284" t="s">
        <v>34</v>
      </c>
      <c r="AM46" s="283"/>
      <c r="AN46" s="284" t="s">
        <v>11</v>
      </c>
      <c r="AO46" s="283"/>
      <c r="AP46" s="284" t="s">
        <v>12</v>
      </c>
      <c r="AQ46" s="284"/>
      <c r="AR46" s="284"/>
      <c r="AS46" s="284"/>
      <c r="AT46" s="284"/>
      <c r="AU46" s="284"/>
      <c r="AV46" s="284"/>
      <c r="AW46" s="284"/>
      <c r="AX46" s="284"/>
      <c r="AY46" s="146"/>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row>
    <row r="47" spans="1:130" s="60" customFormat="1" ht="18" customHeight="1">
      <c r="AF47" s="284"/>
      <c r="AG47" s="69" t="str">
        <f>LEFT(AH46)</f>
        <v/>
      </c>
      <c r="AH47" s="290" t="s">
        <v>174</v>
      </c>
      <c r="AI47" s="146"/>
      <c r="AJ47" s="146"/>
      <c r="AK47" s="146"/>
      <c r="AL47" s="357" t="s">
        <v>278</v>
      </c>
      <c r="AM47" s="146"/>
      <c r="AN47" s="146"/>
      <c r="AO47" s="146"/>
      <c r="AP47" s="146"/>
      <c r="AQ47" s="146"/>
      <c r="AR47" s="146"/>
      <c r="AS47" s="146"/>
      <c r="AT47" s="146"/>
      <c r="AU47" s="146"/>
      <c r="AV47" s="146"/>
      <c r="AW47" s="146"/>
      <c r="AX47" s="146"/>
      <c r="AY47" s="146"/>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row>
    <row r="48" spans="1:130" s="60" customFormat="1" ht="17.25" customHeight="1">
      <c r="AF48" s="289"/>
      <c r="AG48" s="289"/>
      <c r="AH48" s="291"/>
      <c r="AI48" s="291"/>
      <c r="AJ48" s="291"/>
      <c r="AK48" s="291"/>
      <c r="AL48" s="291"/>
      <c r="AM48" s="291"/>
      <c r="AN48" s="291"/>
      <c r="AO48" s="291"/>
      <c r="AP48" s="291"/>
      <c r="AQ48" s="291"/>
      <c r="AR48" s="291"/>
      <c r="AS48" s="291"/>
      <c r="AT48" s="291"/>
      <c r="AU48" s="291"/>
      <c r="AV48" s="291"/>
      <c r="AW48" s="291"/>
      <c r="AX48" s="291"/>
      <c r="AY48" s="291"/>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row>
    <row r="49" spans="32:130" s="60" customFormat="1" ht="15.95" customHeight="1">
      <c r="AF49" s="289"/>
      <c r="AG49" s="289"/>
      <c r="AH49" s="291"/>
      <c r="AI49" s="291"/>
      <c r="AJ49" s="291"/>
      <c r="AK49" s="291"/>
      <c r="AL49" s="291"/>
      <c r="AM49" s="291"/>
      <c r="AN49" s="291"/>
      <c r="AO49" s="291"/>
      <c r="AP49" s="291"/>
      <c r="AQ49" s="291"/>
      <c r="AR49" s="291"/>
      <c r="AS49" s="291"/>
      <c r="AT49" s="291"/>
      <c r="AU49" s="291"/>
      <c r="AV49" s="291"/>
      <c r="AW49" s="291"/>
      <c r="AX49" s="291"/>
      <c r="AY49" s="291"/>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row>
  </sheetData>
  <sheetProtection sheet="1" objects="1" scenarios="1"/>
  <mergeCells count="86">
    <mergeCell ref="M39:N39"/>
    <mergeCell ref="P39:Q39"/>
    <mergeCell ref="J46:K46"/>
    <mergeCell ref="M46:N46"/>
    <mergeCell ref="P46:Q46"/>
    <mergeCell ref="J18:K18"/>
    <mergeCell ref="M18:N18"/>
    <mergeCell ref="P18:Q18"/>
    <mergeCell ref="J25:K25"/>
    <mergeCell ref="M25:N25"/>
    <mergeCell ref="P25:Q25"/>
    <mergeCell ref="H24:AA24"/>
    <mergeCell ref="H30:AA30"/>
    <mergeCell ref="H31:AA31"/>
    <mergeCell ref="H37:AA37"/>
    <mergeCell ref="H38:AA38"/>
    <mergeCell ref="J32:K32"/>
    <mergeCell ref="M32:N32"/>
    <mergeCell ref="P32:Q32"/>
    <mergeCell ref="A1:AE1"/>
    <mergeCell ref="D4:G4"/>
    <mergeCell ref="K4:R4"/>
    <mergeCell ref="L5:M5"/>
    <mergeCell ref="C8:G8"/>
    <mergeCell ref="I8:S8"/>
    <mergeCell ref="U8:X8"/>
    <mergeCell ref="D18:F18"/>
    <mergeCell ref="AH18:AI18"/>
    <mergeCell ref="AH8:AJ8"/>
    <mergeCell ref="C9:G10"/>
    <mergeCell ref="H9:AA10"/>
    <mergeCell ref="AH9:AX10"/>
    <mergeCell ref="D15:F15"/>
    <mergeCell ref="AH15:AJ15"/>
    <mergeCell ref="AL15:AP15"/>
    <mergeCell ref="D16:F16"/>
    <mergeCell ref="AH16:AX16"/>
    <mergeCell ref="D17:F17"/>
    <mergeCell ref="AC17:AE17"/>
    <mergeCell ref="AH17:AX17"/>
    <mergeCell ref="H16:AA16"/>
    <mergeCell ref="H17:AA17"/>
    <mergeCell ref="D30:F30"/>
    <mergeCell ref="AH30:AX30"/>
    <mergeCell ref="D22:F22"/>
    <mergeCell ref="AH22:AJ22"/>
    <mergeCell ref="AL22:AP22"/>
    <mergeCell ref="D23:F23"/>
    <mergeCell ref="AH23:AX23"/>
    <mergeCell ref="D24:F24"/>
    <mergeCell ref="AC24:AE24"/>
    <mergeCell ref="AH24:AX24"/>
    <mergeCell ref="D25:F25"/>
    <mergeCell ref="AH25:AI25"/>
    <mergeCell ref="D29:F29"/>
    <mergeCell ref="AH29:AJ29"/>
    <mergeCell ref="AL29:AP29"/>
    <mergeCell ref="H23:AA23"/>
    <mergeCell ref="D39:F39"/>
    <mergeCell ref="AH39:AI39"/>
    <mergeCell ref="D31:F31"/>
    <mergeCell ref="AC31:AE31"/>
    <mergeCell ref="AH31:AX31"/>
    <mergeCell ref="D32:F32"/>
    <mergeCell ref="AH32:AI32"/>
    <mergeCell ref="D36:F36"/>
    <mergeCell ref="AH36:AJ36"/>
    <mergeCell ref="AL36:AP36"/>
    <mergeCell ref="D37:F37"/>
    <mergeCell ref="AH37:AX37"/>
    <mergeCell ref="D38:F38"/>
    <mergeCell ref="AC38:AE38"/>
    <mergeCell ref="AH38:AX38"/>
    <mergeCell ref="J39:K39"/>
    <mergeCell ref="D46:F46"/>
    <mergeCell ref="AH46:AI46"/>
    <mergeCell ref="D43:F43"/>
    <mergeCell ref="AH43:AJ43"/>
    <mergeCell ref="AL43:AP43"/>
    <mergeCell ref="D44:F44"/>
    <mergeCell ref="AH44:AX44"/>
    <mergeCell ref="D45:F45"/>
    <mergeCell ref="AC45:AE45"/>
    <mergeCell ref="AH45:AX45"/>
    <mergeCell ref="H44:AA44"/>
    <mergeCell ref="H45:AA45"/>
  </mergeCells>
  <phoneticPr fontId="4"/>
  <dataValidations count="7">
    <dataValidation type="textLength" imeMode="disabled" operator="equal" allowBlank="1" showInputMessage="1" showErrorMessage="1" error="2桁の数字を入力ください。" prompt="2桁の数字を入力ください。" sqref="AK18 AM18 AO18 AK25 AM25 AO25 AK32 AM32 AO32 AK39 AM39 AO39 AK46 AM46 AO46" xr:uid="{00000000-0002-0000-0300-000000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L15:AP15 AL22:AP22 AL29:AP29 AL36:AP36 AL43:AP43" xr:uid="{00000000-0002-0000-0300-000001000000}">
      <formula1>6</formula1>
    </dataValidation>
    <dataValidation type="textLength" operator="equal" allowBlank="1" showInputMessage="1" showErrorMessage="1" error="1桁で入力ください。" prompt="1桁で入力ください。" sqref="AR15 AR22 AR29 AR36 AR43" xr:uid="{00000000-0002-0000-0300-000002000000}">
      <formula1>1</formula1>
    </dataValidation>
    <dataValidation imeMode="fullKatakana" allowBlank="1" showInputMessage="1" showErrorMessage="1" sqref="AH44:AX44 AH37:AX37 AH30:AX30 AH23:AX23" xr:uid="{00000000-0002-0000-0300-000003000000}"/>
    <dataValidation imeMode="fullKatakana" allowBlank="1" showInputMessage="1" showErrorMessage="1" prompt="姓名の間は１マスあける" sqref="AH16:AX16" xr:uid="{A3743652-3DE0-4B0D-81EE-9E3737E15734}"/>
    <dataValidation allowBlank="1" showInputMessage="1" showErrorMessage="1" prompt="姓名の間は１マスあける" sqref="AH17:AX17" xr:uid="{6E42243A-1B46-4AD2-8B39-E221156A7573}"/>
    <dataValidation allowBlank="1" showInputMessage="1" showErrorMessage="1" prompt="本店については、登記簿上に本店としか名称がついていないため「本店」と標記_x000a_従たる事務所について、支店登記がされていない場合は「〇〇支店」の名称が使用できませんので、「〇〇営業所」又は「〇〇店」等の名称としてください" sqref="AH9:AX10" xr:uid="{1DE20473-564D-42D9-B8B1-4069E9B7EC8D}"/>
  </dataValidations>
  <pageMargins left="0.78740157480314965" right="0" top="0.59055118110236227" bottom="0.19685039370078741" header="0.51181102362204722" footer="0.51181102362204722"/>
  <pageSetup paperSize="9" scale="99"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4000000}">
          <x14:formula1>
            <xm:f>コード１!$K$2:$K$3</xm:f>
          </x14:formula1>
          <xm:sqref>AH8:AJ8</xm:sqref>
        </x14:dataValidation>
        <x14:dataValidation type="list" allowBlank="1" showInputMessage="1" showErrorMessage="1" xr:uid="{00000000-0002-0000-0300-000005000000}">
          <x14:formula1>
            <xm:f>コード１!$I$2:$I$6</xm:f>
          </x14:formula1>
          <xm:sqref>AH18:AI18 AH25:AI25 AH32:AI32 AH39:AI39 AH46:AI46</xm:sqref>
        </x14:dataValidation>
        <x14:dataValidation type="list" allowBlank="1" showInputMessage="1" showErrorMessage="1" xr:uid="{00000000-0002-0000-0300-000006000000}">
          <x14:formula1>
            <xm:f>コード１!$A$3:$A$62</xm:f>
          </x14:formula1>
          <xm:sqref>AH15:AJ15 AH22:AJ22 AH29:AJ29 AH36:AJ36 AH43:AJ43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DL51"/>
  <sheetViews>
    <sheetView zoomScale="80" zoomScaleNormal="80" zoomScaleSheetLayoutView="80" workbookViewId="0">
      <selection activeCell="B3" sqref="B3:AD4"/>
    </sheetView>
  </sheetViews>
  <sheetFormatPr defaultColWidth="3.375" defaultRowHeight="15.95" customHeight="1"/>
  <cols>
    <col min="1" max="1" width="4.625" style="9" customWidth="1"/>
    <col min="2" max="2" width="2.125" style="9" customWidth="1"/>
    <col min="3" max="31" width="2.875" style="9" customWidth="1"/>
    <col min="32" max="32" width="1.5" style="44" customWidth="1"/>
    <col min="33" max="33" width="13.75" style="44" customWidth="1"/>
    <col min="34" max="37" width="4" style="9" customWidth="1"/>
    <col min="38" max="38" width="7.5" style="9" customWidth="1"/>
    <col min="39" max="50" width="4" style="9" customWidth="1"/>
    <col min="51" max="51" width="10.125" style="9" customWidth="1"/>
    <col min="52" max="54" width="4" style="9" customWidth="1"/>
    <col min="55" max="61" width="2.875" style="9" customWidth="1"/>
    <col min="62" max="16384" width="3.375" style="9"/>
  </cols>
  <sheetData>
    <row r="1" spans="1:116" s="44" customFormat="1" ht="15.95" customHeight="1">
      <c r="A1" s="730" t="s">
        <v>492</v>
      </c>
      <c r="B1" s="730"/>
      <c r="C1" s="730"/>
      <c r="D1" s="730"/>
      <c r="E1" s="730"/>
      <c r="F1" s="730"/>
      <c r="G1" s="730"/>
      <c r="H1" s="730"/>
      <c r="I1" s="730"/>
      <c r="J1" s="730"/>
      <c r="K1" s="730"/>
      <c r="L1" s="730"/>
      <c r="M1" s="730"/>
      <c r="N1" s="730"/>
      <c r="O1" s="730"/>
      <c r="P1" s="730"/>
      <c r="Q1" s="730"/>
      <c r="R1" s="730"/>
      <c r="S1" s="730"/>
      <c r="T1" s="730"/>
      <c r="U1" s="730"/>
      <c r="V1" s="730"/>
      <c r="W1" s="730"/>
      <c r="X1" s="730"/>
      <c r="Y1" s="730"/>
      <c r="Z1" s="730"/>
      <c r="AA1" s="730"/>
      <c r="AB1" s="730"/>
      <c r="AC1" s="730"/>
      <c r="AD1" s="730"/>
      <c r="AE1" s="730"/>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row>
    <row r="2" spans="1:116" s="44" customFormat="1" ht="15.95"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row>
    <row r="3" spans="1:116" s="44" customFormat="1" ht="15.95" customHeight="1">
      <c r="A3" s="9"/>
      <c r="B3" s="793" t="s">
        <v>4912</v>
      </c>
      <c r="C3" s="794"/>
      <c r="D3" s="794"/>
      <c r="E3" s="794"/>
      <c r="F3" s="794"/>
      <c r="G3" s="794"/>
      <c r="H3" s="794"/>
      <c r="I3" s="794"/>
      <c r="J3" s="794"/>
      <c r="K3" s="794"/>
      <c r="L3" s="794"/>
      <c r="M3" s="794"/>
      <c r="N3" s="794"/>
      <c r="O3" s="794"/>
      <c r="P3" s="794"/>
      <c r="Q3" s="794"/>
      <c r="R3" s="794"/>
      <c r="S3" s="794"/>
      <c r="T3" s="794"/>
      <c r="U3" s="794"/>
      <c r="V3" s="794"/>
      <c r="W3" s="794"/>
      <c r="X3" s="794"/>
      <c r="Y3" s="794"/>
      <c r="Z3" s="794"/>
      <c r="AA3" s="794"/>
      <c r="AB3" s="794"/>
      <c r="AC3" s="794"/>
      <c r="AD3" s="795"/>
      <c r="AE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row>
    <row r="4" spans="1:116" s="44" customFormat="1" ht="15.95" customHeight="1">
      <c r="A4" s="9"/>
      <c r="B4" s="796"/>
      <c r="C4" s="797"/>
      <c r="D4" s="797"/>
      <c r="E4" s="797"/>
      <c r="F4" s="797"/>
      <c r="G4" s="797"/>
      <c r="H4" s="797"/>
      <c r="I4" s="797"/>
      <c r="J4" s="797"/>
      <c r="K4" s="797"/>
      <c r="L4" s="797"/>
      <c r="M4" s="797"/>
      <c r="N4" s="797"/>
      <c r="O4" s="797"/>
      <c r="P4" s="797"/>
      <c r="Q4" s="797"/>
      <c r="R4" s="797"/>
      <c r="S4" s="797"/>
      <c r="T4" s="797"/>
      <c r="U4" s="797"/>
      <c r="V4" s="797"/>
      <c r="W4" s="797"/>
      <c r="X4" s="797"/>
      <c r="Y4" s="797"/>
      <c r="Z4" s="797"/>
      <c r="AA4" s="797"/>
      <c r="AB4" s="797"/>
      <c r="AC4" s="797"/>
      <c r="AD4" s="798"/>
      <c r="AE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row>
    <row r="5" spans="1:116" s="44" customFormat="1" ht="15.95" customHeight="1">
      <c r="A5" s="9"/>
      <c r="B5" s="785"/>
      <c r="C5" s="639"/>
      <c r="D5" s="639"/>
      <c r="E5" s="639"/>
      <c r="F5" s="639"/>
      <c r="G5" s="639"/>
      <c r="H5" s="639"/>
      <c r="I5" s="639"/>
      <c r="J5" s="639"/>
      <c r="K5" s="639"/>
      <c r="L5" s="639"/>
      <c r="M5" s="639"/>
      <c r="N5" s="639"/>
      <c r="O5" s="639"/>
      <c r="P5" s="639"/>
      <c r="Q5" s="639"/>
      <c r="R5" s="639"/>
      <c r="S5" s="639"/>
      <c r="T5" s="639"/>
      <c r="U5" s="639"/>
      <c r="V5" s="639"/>
      <c r="W5" s="639"/>
      <c r="X5" s="639"/>
      <c r="Y5" s="639"/>
      <c r="Z5" s="639"/>
      <c r="AA5" s="639"/>
      <c r="AB5" s="639"/>
      <c r="AC5" s="639"/>
      <c r="AD5" s="786"/>
      <c r="AE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row>
    <row r="6" spans="1:116" s="44" customFormat="1" ht="15.95" customHeight="1">
      <c r="A6" s="9"/>
      <c r="B6" s="785" t="s">
        <v>4648</v>
      </c>
      <c r="C6" s="639"/>
      <c r="D6" s="639"/>
      <c r="E6" s="639"/>
      <c r="F6" s="639"/>
      <c r="G6" s="639"/>
      <c r="H6" s="639"/>
      <c r="I6" s="639"/>
      <c r="J6" s="639"/>
      <c r="K6" s="639"/>
      <c r="L6" s="639"/>
      <c r="M6" s="639"/>
      <c r="N6" s="639"/>
      <c r="O6" s="639"/>
      <c r="P6" s="639"/>
      <c r="Q6" s="639"/>
      <c r="R6" s="639"/>
      <c r="S6" s="639"/>
      <c r="T6" s="639"/>
      <c r="U6" s="639"/>
      <c r="V6" s="639"/>
      <c r="W6" s="639"/>
      <c r="X6" s="639"/>
      <c r="Y6" s="639"/>
      <c r="Z6" s="639"/>
      <c r="AA6" s="639"/>
      <c r="AB6" s="639"/>
      <c r="AC6" s="639"/>
      <c r="AD6" s="786"/>
      <c r="AE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row>
    <row r="7" spans="1:116" s="44" customFormat="1" ht="15.95" customHeight="1">
      <c r="A7" s="9"/>
      <c r="B7" s="785" t="s">
        <v>493</v>
      </c>
      <c r="C7" s="639"/>
      <c r="D7" s="639"/>
      <c r="E7" s="639"/>
      <c r="F7" s="639"/>
      <c r="G7" s="639"/>
      <c r="H7" s="639"/>
      <c r="I7" s="639"/>
      <c r="J7" s="639"/>
      <c r="K7" s="639"/>
      <c r="L7" s="639"/>
      <c r="M7" s="639"/>
      <c r="N7" s="639"/>
      <c r="O7" s="639"/>
      <c r="P7" s="639"/>
      <c r="Q7" s="639"/>
      <c r="R7" s="639"/>
      <c r="S7" s="639"/>
      <c r="T7" s="639"/>
      <c r="U7" s="639"/>
      <c r="V7" s="639"/>
      <c r="W7" s="639"/>
      <c r="X7" s="639"/>
      <c r="Y7" s="639"/>
      <c r="Z7" s="639"/>
      <c r="AA7" s="639"/>
      <c r="AB7" s="639"/>
      <c r="AC7" s="639"/>
      <c r="AD7" s="786"/>
      <c r="AE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row>
    <row r="8" spans="1:116" s="44" customFormat="1" ht="15.95" customHeight="1">
      <c r="A8" s="9"/>
      <c r="B8" s="787"/>
      <c r="C8" s="788"/>
      <c r="D8" s="788"/>
      <c r="E8" s="788"/>
      <c r="F8" s="788"/>
      <c r="G8" s="788"/>
      <c r="H8" s="788"/>
      <c r="I8" s="788"/>
      <c r="J8" s="788"/>
      <c r="K8" s="788"/>
      <c r="L8" s="788"/>
      <c r="M8" s="788"/>
      <c r="N8" s="788"/>
      <c r="O8" s="788"/>
      <c r="P8" s="788"/>
      <c r="Q8" s="788"/>
      <c r="R8" s="788"/>
      <c r="S8" s="788"/>
      <c r="T8" s="788"/>
      <c r="U8" s="788"/>
      <c r="V8" s="788"/>
      <c r="W8" s="788"/>
      <c r="X8" s="788"/>
      <c r="Y8" s="788"/>
      <c r="Z8" s="788"/>
      <c r="AA8" s="788"/>
      <c r="AB8" s="788"/>
      <c r="AC8" s="788"/>
      <c r="AD8" s="789"/>
      <c r="AE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row>
    <row r="9" spans="1:116" s="44" customFormat="1" ht="15.95" customHeight="1">
      <c r="A9" s="9"/>
      <c r="B9" s="787"/>
      <c r="C9" s="788"/>
      <c r="D9" s="788"/>
      <c r="E9" s="788"/>
      <c r="F9" s="788"/>
      <c r="G9" s="788"/>
      <c r="H9" s="788"/>
      <c r="I9" s="788"/>
      <c r="J9" s="788"/>
      <c r="K9" s="788"/>
      <c r="L9" s="788"/>
      <c r="M9" s="788"/>
      <c r="N9" s="788"/>
      <c r="O9" s="788"/>
      <c r="P9" s="788"/>
      <c r="Q9" s="788"/>
      <c r="R9" s="788"/>
      <c r="S9" s="788"/>
      <c r="T9" s="788"/>
      <c r="U9" s="788"/>
      <c r="V9" s="788"/>
      <c r="W9" s="788"/>
      <c r="X9" s="788"/>
      <c r="Y9" s="788"/>
      <c r="Z9" s="788"/>
      <c r="AA9" s="788"/>
      <c r="AB9" s="788"/>
      <c r="AC9" s="788"/>
      <c r="AD9" s="789"/>
      <c r="AE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row>
    <row r="10" spans="1:116" s="44" customFormat="1" ht="15.95" customHeight="1">
      <c r="A10" s="9"/>
      <c r="B10" s="787"/>
      <c r="C10" s="788"/>
      <c r="D10" s="788"/>
      <c r="E10" s="788"/>
      <c r="F10" s="788"/>
      <c r="G10" s="788"/>
      <c r="H10" s="788"/>
      <c r="I10" s="788"/>
      <c r="J10" s="788"/>
      <c r="K10" s="788"/>
      <c r="L10" s="788"/>
      <c r="M10" s="788"/>
      <c r="N10" s="788"/>
      <c r="O10" s="788"/>
      <c r="P10" s="788"/>
      <c r="Q10" s="788"/>
      <c r="R10" s="788"/>
      <c r="S10" s="788"/>
      <c r="T10" s="788"/>
      <c r="U10" s="788"/>
      <c r="V10" s="788"/>
      <c r="W10" s="788"/>
      <c r="X10" s="788"/>
      <c r="Y10" s="788"/>
      <c r="Z10" s="788"/>
      <c r="AA10" s="788"/>
      <c r="AB10" s="788"/>
      <c r="AC10" s="788"/>
      <c r="AD10" s="789"/>
      <c r="AE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row>
    <row r="11" spans="1:116" s="44" customFormat="1" ht="15.95" customHeight="1">
      <c r="A11" s="9"/>
      <c r="B11" s="787"/>
      <c r="C11" s="788"/>
      <c r="D11" s="788"/>
      <c r="E11" s="788"/>
      <c r="F11" s="788"/>
      <c r="G11" s="788"/>
      <c r="H11" s="788"/>
      <c r="I11" s="788"/>
      <c r="J11" s="788"/>
      <c r="K11" s="788"/>
      <c r="L11" s="788"/>
      <c r="M11" s="788"/>
      <c r="N11" s="788"/>
      <c r="O11" s="788"/>
      <c r="P11" s="788"/>
      <c r="Q11" s="788"/>
      <c r="R11" s="788"/>
      <c r="S11" s="788"/>
      <c r="T11" s="788"/>
      <c r="U11" s="788"/>
      <c r="V11" s="788"/>
      <c r="W11" s="788"/>
      <c r="X11" s="788"/>
      <c r="Y11" s="788"/>
      <c r="Z11" s="788"/>
      <c r="AA11" s="788"/>
      <c r="AB11" s="788"/>
      <c r="AC11" s="788"/>
      <c r="AD11" s="789"/>
      <c r="AE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row>
    <row r="12" spans="1:116" s="44" customFormat="1" ht="15.95" customHeight="1">
      <c r="A12" s="9"/>
      <c r="B12" s="787"/>
      <c r="C12" s="788"/>
      <c r="D12" s="788"/>
      <c r="E12" s="788"/>
      <c r="F12" s="788"/>
      <c r="G12" s="788"/>
      <c r="H12" s="788"/>
      <c r="I12" s="788"/>
      <c r="J12" s="788"/>
      <c r="K12" s="788"/>
      <c r="L12" s="788"/>
      <c r="M12" s="788"/>
      <c r="N12" s="788"/>
      <c r="O12" s="788"/>
      <c r="P12" s="788"/>
      <c r="Q12" s="788"/>
      <c r="R12" s="788"/>
      <c r="S12" s="788"/>
      <c r="T12" s="788"/>
      <c r="U12" s="788"/>
      <c r="V12" s="788"/>
      <c r="W12" s="788"/>
      <c r="X12" s="788"/>
      <c r="Y12" s="788"/>
      <c r="Z12" s="788"/>
      <c r="AA12" s="788"/>
      <c r="AB12" s="788"/>
      <c r="AC12" s="788"/>
      <c r="AD12" s="789"/>
      <c r="AE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row>
    <row r="13" spans="1:116" s="44" customFormat="1" ht="15.95" customHeight="1">
      <c r="A13" s="9"/>
      <c r="B13" s="787"/>
      <c r="C13" s="788"/>
      <c r="D13" s="788"/>
      <c r="E13" s="788"/>
      <c r="F13" s="788"/>
      <c r="G13" s="788"/>
      <c r="H13" s="788"/>
      <c r="I13" s="788"/>
      <c r="J13" s="788"/>
      <c r="K13" s="788"/>
      <c r="L13" s="788"/>
      <c r="M13" s="788"/>
      <c r="N13" s="788"/>
      <c r="O13" s="788"/>
      <c r="P13" s="788"/>
      <c r="Q13" s="788"/>
      <c r="R13" s="788"/>
      <c r="S13" s="788"/>
      <c r="T13" s="788"/>
      <c r="U13" s="788"/>
      <c r="V13" s="788"/>
      <c r="W13" s="788"/>
      <c r="X13" s="788"/>
      <c r="Y13" s="788"/>
      <c r="Z13" s="788"/>
      <c r="AA13" s="788"/>
      <c r="AB13" s="788"/>
      <c r="AC13" s="788"/>
      <c r="AD13" s="789"/>
      <c r="AE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row>
    <row r="14" spans="1:116" s="44" customFormat="1" ht="15.95" customHeight="1">
      <c r="A14" s="9"/>
      <c r="B14" s="787"/>
      <c r="C14" s="788"/>
      <c r="D14" s="788"/>
      <c r="E14" s="788"/>
      <c r="F14" s="788"/>
      <c r="G14" s="788"/>
      <c r="H14" s="788"/>
      <c r="I14" s="788"/>
      <c r="J14" s="788"/>
      <c r="K14" s="788"/>
      <c r="L14" s="788"/>
      <c r="M14" s="788"/>
      <c r="N14" s="788"/>
      <c r="O14" s="788"/>
      <c r="P14" s="788"/>
      <c r="Q14" s="788"/>
      <c r="R14" s="788"/>
      <c r="S14" s="788"/>
      <c r="T14" s="788"/>
      <c r="U14" s="788"/>
      <c r="V14" s="788"/>
      <c r="W14" s="788"/>
      <c r="X14" s="788"/>
      <c r="Y14" s="788"/>
      <c r="Z14" s="788"/>
      <c r="AA14" s="788"/>
      <c r="AB14" s="788"/>
      <c r="AC14" s="788"/>
      <c r="AD14" s="789"/>
      <c r="AE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row>
    <row r="15" spans="1:116" s="44" customFormat="1" ht="15.95" customHeight="1">
      <c r="A15" s="9"/>
      <c r="B15" s="787"/>
      <c r="C15" s="788"/>
      <c r="D15" s="788"/>
      <c r="E15" s="788"/>
      <c r="F15" s="788"/>
      <c r="G15" s="788"/>
      <c r="H15" s="788"/>
      <c r="I15" s="788"/>
      <c r="J15" s="788"/>
      <c r="K15" s="788"/>
      <c r="L15" s="788"/>
      <c r="M15" s="788"/>
      <c r="N15" s="788"/>
      <c r="O15" s="788"/>
      <c r="P15" s="788"/>
      <c r="Q15" s="788"/>
      <c r="R15" s="788"/>
      <c r="S15" s="788"/>
      <c r="T15" s="788"/>
      <c r="U15" s="788"/>
      <c r="V15" s="788"/>
      <c r="W15" s="788"/>
      <c r="X15" s="788"/>
      <c r="Y15" s="788"/>
      <c r="Z15" s="788"/>
      <c r="AA15" s="788"/>
      <c r="AB15" s="788"/>
      <c r="AC15" s="788"/>
      <c r="AD15" s="789"/>
      <c r="AE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row>
    <row r="16" spans="1:116" s="44" customFormat="1" ht="15.95" customHeight="1">
      <c r="A16" s="9"/>
      <c r="B16" s="787"/>
      <c r="C16" s="788"/>
      <c r="D16" s="788"/>
      <c r="E16" s="788"/>
      <c r="F16" s="788"/>
      <c r="G16" s="788"/>
      <c r="H16" s="788"/>
      <c r="I16" s="788"/>
      <c r="J16" s="788"/>
      <c r="K16" s="788"/>
      <c r="L16" s="788"/>
      <c r="M16" s="788"/>
      <c r="N16" s="788"/>
      <c r="O16" s="788"/>
      <c r="P16" s="788"/>
      <c r="Q16" s="788"/>
      <c r="R16" s="788"/>
      <c r="S16" s="788"/>
      <c r="T16" s="788"/>
      <c r="U16" s="788"/>
      <c r="V16" s="788"/>
      <c r="W16" s="788"/>
      <c r="X16" s="788"/>
      <c r="Y16" s="788"/>
      <c r="Z16" s="788"/>
      <c r="AA16" s="788"/>
      <c r="AB16" s="788"/>
      <c r="AC16" s="788"/>
      <c r="AD16" s="789"/>
      <c r="AE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row>
    <row r="17" spans="2:30" ht="15.95" customHeight="1">
      <c r="B17" s="787"/>
      <c r="C17" s="788"/>
      <c r="D17" s="788"/>
      <c r="E17" s="788"/>
      <c r="F17" s="788"/>
      <c r="G17" s="788"/>
      <c r="H17" s="788"/>
      <c r="I17" s="788"/>
      <c r="J17" s="788"/>
      <c r="K17" s="788"/>
      <c r="L17" s="788"/>
      <c r="M17" s="788"/>
      <c r="N17" s="788"/>
      <c r="O17" s="788"/>
      <c r="P17" s="788"/>
      <c r="Q17" s="788"/>
      <c r="R17" s="788"/>
      <c r="S17" s="788"/>
      <c r="T17" s="788"/>
      <c r="U17" s="788"/>
      <c r="V17" s="788"/>
      <c r="W17" s="788"/>
      <c r="X17" s="788"/>
      <c r="Y17" s="788"/>
      <c r="Z17" s="788"/>
      <c r="AA17" s="788"/>
      <c r="AB17" s="788"/>
      <c r="AC17" s="788"/>
      <c r="AD17" s="789"/>
    </row>
    <row r="18" spans="2:30" ht="15.95" customHeight="1">
      <c r="B18" s="787"/>
      <c r="C18" s="788"/>
      <c r="D18" s="788"/>
      <c r="E18" s="788"/>
      <c r="F18" s="788"/>
      <c r="G18" s="788"/>
      <c r="H18" s="788"/>
      <c r="I18" s="788"/>
      <c r="J18" s="788"/>
      <c r="K18" s="788"/>
      <c r="L18" s="788"/>
      <c r="M18" s="788"/>
      <c r="N18" s="788"/>
      <c r="O18" s="788"/>
      <c r="P18" s="788"/>
      <c r="Q18" s="788"/>
      <c r="R18" s="788"/>
      <c r="S18" s="788"/>
      <c r="T18" s="788"/>
      <c r="U18" s="788"/>
      <c r="V18" s="788"/>
      <c r="W18" s="788"/>
      <c r="X18" s="788"/>
      <c r="Y18" s="788"/>
      <c r="Z18" s="788"/>
      <c r="AA18" s="788"/>
      <c r="AB18" s="788"/>
      <c r="AC18" s="788"/>
      <c r="AD18" s="789"/>
    </row>
    <row r="19" spans="2:30" ht="15.95" customHeight="1">
      <c r="B19" s="787"/>
      <c r="C19" s="788"/>
      <c r="D19" s="788"/>
      <c r="E19" s="788"/>
      <c r="F19" s="788"/>
      <c r="G19" s="788"/>
      <c r="H19" s="788"/>
      <c r="I19" s="788"/>
      <c r="J19" s="788"/>
      <c r="K19" s="788"/>
      <c r="L19" s="788"/>
      <c r="M19" s="788"/>
      <c r="N19" s="788"/>
      <c r="O19" s="788"/>
      <c r="P19" s="788"/>
      <c r="Q19" s="788"/>
      <c r="R19" s="788"/>
      <c r="S19" s="788"/>
      <c r="T19" s="788"/>
      <c r="U19" s="788"/>
      <c r="V19" s="788"/>
      <c r="W19" s="788"/>
      <c r="X19" s="788"/>
      <c r="Y19" s="788"/>
      <c r="Z19" s="788"/>
      <c r="AA19" s="788"/>
      <c r="AB19" s="788"/>
      <c r="AC19" s="788"/>
      <c r="AD19" s="789"/>
    </row>
    <row r="20" spans="2:30" ht="15.95" customHeight="1">
      <c r="B20" s="787"/>
      <c r="C20" s="788"/>
      <c r="D20" s="788"/>
      <c r="E20" s="788"/>
      <c r="F20" s="788"/>
      <c r="G20" s="788"/>
      <c r="H20" s="788"/>
      <c r="I20" s="788"/>
      <c r="J20" s="788"/>
      <c r="K20" s="788"/>
      <c r="L20" s="788"/>
      <c r="M20" s="788"/>
      <c r="N20" s="788"/>
      <c r="O20" s="788"/>
      <c r="P20" s="788"/>
      <c r="Q20" s="788"/>
      <c r="R20" s="788"/>
      <c r="S20" s="788"/>
      <c r="T20" s="788"/>
      <c r="U20" s="788"/>
      <c r="V20" s="788"/>
      <c r="W20" s="788"/>
      <c r="X20" s="788"/>
      <c r="Y20" s="788"/>
      <c r="Z20" s="788"/>
      <c r="AA20" s="788"/>
      <c r="AB20" s="788"/>
      <c r="AC20" s="788"/>
      <c r="AD20" s="789"/>
    </row>
    <row r="21" spans="2:30" ht="15.95" customHeight="1">
      <c r="B21" s="787"/>
      <c r="C21" s="788"/>
      <c r="D21" s="788"/>
      <c r="E21" s="788"/>
      <c r="F21" s="788"/>
      <c r="G21" s="788"/>
      <c r="H21" s="788"/>
      <c r="I21" s="788"/>
      <c r="J21" s="788"/>
      <c r="K21" s="788"/>
      <c r="L21" s="788"/>
      <c r="M21" s="788"/>
      <c r="N21" s="788"/>
      <c r="O21" s="788"/>
      <c r="P21" s="788"/>
      <c r="Q21" s="788"/>
      <c r="R21" s="788"/>
      <c r="S21" s="788"/>
      <c r="T21" s="788"/>
      <c r="U21" s="788"/>
      <c r="V21" s="788"/>
      <c r="W21" s="788"/>
      <c r="X21" s="788"/>
      <c r="Y21" s="788"/>
      <c r="Z21" s="788"/>
      <c r="AA21" s="788"/>
      <c r="AB21" s="788"/>
      <c r="AC21" s="788"/>
      <c r="AD21" s="789"/>
    </row>
    <row r="22" spans="2:30" ht="15.95" customHeight="1">
      <c r="B22" s="787"/>
      <c r="C22" s="788"/>
      <c r="D22" s="788"/>
      <c r="E22" s="788"/>
      <c r="F22" s="788"/>
      <c r="G22" s="788"/>
      <c r="H22" s="788"/>
      <c r="I22" s="788"/>
      <c r="J22" s="788"/>
      <c r="K22" s="788"/>
      <c r="L22" s="788"/>
      <c r="M22" s="788"/>
      <c r="N22" s="788"/>
      <c r="O22" s="788"/>
      <c r="P22" s="788"/>
      <c r="Q22" s="788"/>
      <c r="R22" s="788"/>
      <c r="S22" s="788"/>
      <c r="T22" s="788"/>
      <c r="U22" s="788"/>
      <c r="V22" s="788"/>
      <c r="W22" s="788"/>
      <c r="X22" s="788"/>
      <c r="Y22" s="788"/>
      <c r="Z22" s="788"/>
      <c r="AA22" s="788"/>
      <c r="AB22" s="788"/>
      <c r="AC22" s="788"/>
      <c r="AD22" s="789"/>
    </row>
    <row r="23" spans="2:30" ht="15.95" customHeight="1">
      <c r="B23" s="787"/>
      <c r="C23" s="788"/>
      <c r="D23" s="788"/>
      <c r="E23" s="788"/>
      <c r="F23" s="788"/>
      <c r="G23" s="788"/>
      <c r="H23" s="788"/>
      <c r="I23" s="788"/>
      <c r="J23" s="788"/>
      <c r="K23" s="788"/>
      <c r="L23" s="788"/>
      <c r="M23" s="788"/>
      <c r="N23" s="788"/>
      <c r="O23" s="788"/>
      <c r="P23" s="788"/>
      <c r="Q23" s="788"/>
      <c r="R23" s="788"/>
      <c r="S23" s="788"/>
      <c r="T23" s="788"/>
      <c r="U23" s="788"/>
      <c r="V23" s="788"/>
      <c r="W23" s="788"/>
      <c r="X23" s="788"/>
      <c r="Y23" s="788"/>
      <c r="Z23" s="788"/>
      <c r="AA23" s="788"/>
      <c r="AB23" s="788"/>
      <c r="AC23" s="788"/>
      <c r="AD23" s="789"/>
    </row>
    <row r="24" spans="2:30" ht="15.95" customHeight="1">
      <c r="B24" s="787"/>
      <c r="C24" s="788"/>
      <c r="D24" s="788"/>
      <c r="E24" s="788"/>
      <c r="F24" s="788"/>
      <c r="G24" s="788"/>
      <c r="H24" s="788"/>
      <c r="I24" s="788"/>
      <c r="J24" s="788"/>
      <c r="K24" s="788"/>
      <c r="L24" s="788"/>
      <c r="M24" s="788"/>
      <c r="N24" s="788"/>
      <c r="O24" s="788"/>
      <c r="P24" s="788"/>
      <c r="Q24" s="788"/>
      <c r="R24" s="788"/>
      <c r="S24" s="788"/>
      <c r="T24" s="788"/>
      <c r="U24" s="788"/>
      <c r="V24" s="788"/>
      <c r="W24" s="788"/>
      <c r="X24" s="788"/>
      <c r="Y24" s="788"/>
      <c r="Z24" s="788"/>
      <c r="AA24" s="788"/>
      <c r="AB24" s="788"/>
      <c r="AC24" s="788"/>
      <c r="AD24" s="789"/>
    </row>
    <row r="25" spans="2:30" ht="15.95" customHeight="1">
      <c r="B25" s="787"/>
      <c r="C25" s="788"/>
      <c r="D25" s="788"/>
      <c r="E25" s="788"/>
      <c r="F25" s="788"/>
      <c r="G25" s="788"/>
      <c r="H25" s="788"/>
      <c r="I25" s="788"/>
      <c r="J25" s="788"/>
      <c r="K25" s="788"/>
      <c r="L25" s="788"/>
      <c r="M25" s="788"/>
      <c r="N25" s="788"/>
      <c r="O25" s="788"/>
      <c r="P25" s="788"/>
      <c r="Q25" s="788"/>
      <c r="R25" s="788"/>
      <c r="S25" s="788"/>
      <c r="T25" s="788"/>
      <c r="U25" s="788"/>
      <c r="V25" s="788"/>
      <c r="W25" s="788"/>
      <c r="X25" s="788"/>
      <c r="Y25" s="788"/>
      <c r="Z25" s="788"/>
      <c r="AA25" s="788"/>
      <c r="AB25" s="788"/>
      <c r="AC25" s="788"/>
      <c r="AD25" s="789"/>
    </row>
    <row r="26" spans="2:30" ht="15.95" customHeight="1">
      <c r="B26" s="787"/>
      <c r="C26" s="788"/>
      <c r="D26" s="788"/>
      <c r="E26" s="788"/>
      <c r="F26" s="788"/>
      <c r="G26" s="788"/>
      <c r="H26" s="788"/>
      <c r="I26" s="788"/>
      <c r="J26" s="788"/>
      <c r="K26" s="788"/>
      <c r="L26" s="788"/>
      <c r="M26" s="788"/>
      <c r="N26" s="788"/>
      <c r="O26" s="788"/>
      <c r="P26" s="788"/>
      <c r="Q26" s="788"/>
      <c r="R26" s="788"/>
      <c r="S26" s="788"/>
      <c r="T26" s="788"/>
      <c r="U26" s="788"/>
      <c r="V26" s="788"/>
      <c r="W26" s="788"/>
      <c r="X26" s="788"/>
      <c r="Y26" s="788"/>
      <c r="Z26" s="788"/>
      <c r="AA26" s="788"/>
      <c r="AB26" s="788"/>
      <c r="AC26" s="788"/>
      <c r="AD26" s="789"/>
    </row>
    <row r="27" spans="2:30" ht="15.95" customHeight="1">
      <c r="B27" s="787"/>
      <c r="C27" s="788"/>
      <c r="D27" s="788"/>
      <c r="E27" s="788"/>
      <c r="F27" s="788"/>
      <c r="G27" s="788"/>
      <c r="H27" s="788"/>
      <c r="I27" s="788"/>
      <c r="J27" s="788"/>
      <c r="K27" s="788"/>
      <c r="L27" s="788"/>
      <c r="M27" s="788"/>
      <c r="N27" s="788"/>
      <c r="O27" s="788"/>
      <c r="P27" s="788"/>
      <c r="Q27" s="788"/>
      <c r="R27" s="788"/>
      <c r="S27" s="788"/>
      <c r="T27" s="788"/>
      <c r="U27" s="788"/>
      <c r="V27" s="788"/>
      <c r="W27" s="788"/>
      <c r="X27" s="788"/>
      <c r="Y27" s="788"/>
      <c r="Z27" s="788"/>
      <c r="AA27" s="788"/>
      <c r="AB27" s="788"/>
      <c r="AC27" s="788"/>
      <c r="AD27" s="789"/>
    </row>
    <row r="28" spans="2:30" ht="15.95" customHeight="1">
      <c r="B28" s="787"/>
      <c r="C28" s="788"/>
      <c r="D28" s="788"/>
      <c r="E28" s="788"/>
      <c r="F28" s="788"/>
      <c r="G28" s="788"/>
      <c r="H28" s="788"/>
      <c r="I28" s="788"/>
      <c r="J28" s="788"/>
      <c r="K28" s="788"/>
      <c r="L28" s="788"/>
      <c r="M28" s="788"/>
      <c r="N28" s="788"/>
      <c r="O28" s="788"/>
      <c r="P28" s="788"/>
      <c r="Q28" s="788"/>
      <c r="R28" s="788"/>
      <c r="S28" s="788"/>
      <c r="T28" s="788"/>
      <c r="U28" s="788"/>
      <c r="V28" s="788"/>
      <c r="W28" s="788"/>
      <c r="X28" s="788"/>
      <c r="Y28" s="788"/>
      <c r="Z28" s="788"/>
      <c r="AA28" s="788"/>
      <c r="AB28" s="788"/>
      <c r="AC28" s="788"/>
      <c r="AD28" s="789"/>
    </row>
    <row r="29" spans="2:30" ht="15.95" customHeight="1">
      <c r="B29" s="787"/>
      <c r="C29" s="788"/>
      <c r="D29" s="788"/>
      <c r="E29" s="788"/>
      <c r="F29" s="788"/>
      <c r="G29" s="788"/>
      <c r="H29" s="788"/>
      <c r="I29" s="788"/>
      <c r="J29" s="788"/>
      <c r="K29" s="788"/>
      <c r="L29" s="788"/>
      <c r="M29" s="788"/>
      <c r="N29" s="788"/>
      <c r="O29" s="788"/>
      <c r="P29" s="788"/>
      <c r="Q29" s="788"/>
      <c r="R29" s="788"/>
      <c r="S29" s="788"/>
      <c r="T29" s="788"/>
      <c r="U29" s="788"/>
      <c r="V29" s="788"/>
      <c r="W29" s="788"/>
      <c r="X29" s="788"/>
      <c r="Y29" s="788"/>
      <c r="Z29" s="788"/>
      <c r="AA29" s="788"/>
      <c r="AB29" s="788"/>
      <c r="AC29" s="788"/>
      <c r="AD29" s="789"/>
    </row>
    <row r="30" spans="2:30" ht="15.95" customHeight="1">
      <c r="B30" s="787"/>
      <c r="C30" s="788"/>
      <c r="D30" s="788"/>
      <c r="E30" s="788"/>
      <c r="F30" s="788"/>
      <c r="G30" s="788"/>
      <c r="H30" s="788"/>
      <c r="I30" s="788"/>
      <c r="J30" s="788"/>
      <c r="K30" s="788"/>
      <c r="L30" s="788"/>
      <c r="M30" s="788"/>
      <c r="N30" s="788"/>
      <c r="O30" s="788"/>
      <c r="P30" s="788"/>
      <c r="Q30" s="788"/>
      <c r="R30" s="788"/>
      <c r="S30" s="788"/>
      <c r="T30" s="788"/>
      <c r="U30" s="788"/>
      <c r="V30" s="788"/>
      <c r="W30" s="788"/>
      <c r="X30" s="788"/>
      <c r="Y30" s="788"/>
      <c r="Z30" s="788"/>
      <c r="AA30" s="788"/>
      <c r="AB30" s="788"/>
      <c r="AC30" s="788"/>
      <c r="AD30" s="789"/>
    </row>
    <row r="31" spans="2:30" ht="15.95" customHeight="1">
      <c r="B31" s="787"/>
      <c r="C31" s="788"/>
      <c r="D31" s="788"/>
      <c r="E31" s="788"/>
      <c r="F31" s="788"/>
      <c r="G31" s="788"/>
      <c r="H31" s="788"/>
      <c r="I31" s="788"/>
      <c r="J31" s="788"/>
      <c r="K31" s="788"/>
      <c r="L31" s="788"/>
      <c r="M31" s="788"/>
      <c r="N31" s="788"/>
      <c r="O31" s="788"/>
      <c r="P31" s="788"/>
      <c r="Q31" s="788"/>
      <c r="R31" s="788"/>
      <c r="S31" s="788"/>
      <c r="T31" s="788"/>
      <c r="U31" s="788"/>
      <c r="V31" s="788"/>
      <c r="W31" s="788"/>
      <c r="X31" s="788"/>
      <c r="Y31" s="788"/>
      <c r="Z31" s="788"/>
      <c r="AA31" s="788"/>
      <c r="AB31" s="788"/>
      <c r="AC31" s="788"/>
      <c r="AD31" s="789"/>
    </row>
    <row r="32" spans="2:30" ht="15.95" customHeight="1">
      <c r="B32" s="787"/>
      <c r="C32" s="788"/>
      <c r="D32" s="788"/>
      <c r="E32" s="788"/>
      <c r="F32" s="788"/>
      <c r="G32" s="788"/>
      <c r="H32" s="788"/>
      <c r="I32" s="788"/>
      <c r="J32" s="788"/>
      <c r="K32" s="788"/>
      <c r="L32" s="788"/>
      <c r="M32" s="788"/>
      <c r="N32" s="788"/>
      <c r="O32" s="788"/>
      <c r="P32" s="788"/>
      <c r="Q32" s="788"/>
      <c r="R32" s="788"/>
      <c r="S32" s="788"/>
      <c r="T32" s="788"/>
      <c r="U32" s="788"/>
      <c r="V32" s="788"/>
      <c r="W32" s="788"/>
      <c r="X32" s="788"/>
      <c r="Y32" s="788"/>
      <c r="Z32" s="788"/>
      <c r="AA32" s="788"/>
      <c r="AB32" s="788"/>
      <c r="AC32" s="788"/>
      <c r="AD32" s="789"/>
    </row>
    <row r="33" spans="2:30" ht="15.95" customHeight="1">
      <c r="B33" s="787"/>
      <c r="C33" s="788"/>
      <c r="D33" s="788"/>
      <c r="E33" s="788"/>
      <c r="F33" s="788"/>
      <c r="G33" s="788"/>
      <c r="H33" s="788"/>
      <c r="I33" s="788"/>
      <c r="J33" s="788"/>
      <c r="K33" s="788"/>
      <c r="L33" s="788"/>
      <c r="M33" s="788"/>
      <c r="N33" s="788"/>
      <c r="O33" s="788"/>
      <c r="P33" s="788"/>
      <c r="Q33" s="788"/>
      <c r="R33" s="788"/>
      <c r="S33" s="788"/>
      <c r="T33" s="788"/>
      <c r="U33" s="788"/>
      <c r="V33" s="788"/>
      <c r="W33" s="788"/>
      <c r="X33" s="788"/>
      <c r="Y33" s="788"/>
      <c r="Z33" s="788"/>
      <c r="AA33" s="788"/>
      <c r="AB33" s="788"/>
      <c r="AC33" s="788"/>
      <c r="AD33" s="789"/>
    </row>
    <row r="34" spans="2:30" ht="15.95" customHeight="1">
      <c r="B34" s="787"/>
      <c r="C34" s="788"/>
      <c r="D34" s="788"/>
      <c r="E34" s="788"/>
      <c r="F34" s="788"/>
      <c r="G34" s="788"/>
      <c r="H34" s="788"/>
      <c r="I34" s="788"/>
      <c r="J34" s="788"/>
      <c r="K34" s="788"/>
      <c r="L34" s="788"/>
      <c r="M34" s="788"/>
      <c r="N34" s="788"/>
      <c r="O34" s="788"/>
      <c r="P34" s="788"/>
      <c r="Q34" s="788"/>
      <c r="R34" s="788"/>
      <c r="S34" s="788"/>
      <c r="T34" s="788"/>
      <c r="U34" s="788"/>
      <c r="V34" s="788"/>
      <c r="W34" s="788"/>
      <c r="X34" s="788"/>
      <c r="Y34" s="788"/>
      <c r="Z34" s="788"/>
      <c r="AA34" s="788"/>
      <c r="AB34" s="788"/>
      <c r="AC34" s="788"/>
      <c r="AD34" s="789"/>
    </row>
    <row r="35" spans="2:30" ht="15.95" customHeight="1">
      <c r="B35" s="787"/>
      <c r="C35" s="788"/>
      <c r="D35" s="788"/>
      <c r="E35" s="788"/>
      <c r="F35" s="788"/>
      <c r="G35" s="788"/>
      <c r="H35" s="788"/>
      <c r="I35" s="788"/>
      <c r="J35" s="788"/>
      <c r="K35" s="788"/>
      <c r="L35" s="788"/>
      <c r="M35" s="788"/>
      <c r="N35" s="788"/>
      <c r="O35" s="788"/>
      <c r="P35" s="788"/>
      <c r="Q35" s="788"/>
      <c r="R35" s="788"/>
      <c r="S35" s="788"/>
      <c r="T35" s="788"/>
      <c r="U35" s="788"/>
      <c r="V35" s="788"/>
      <c r="W35" s="788"/>
      <c r="X35" s="788"/>
      <c r="Y35" s="788"/>
      <c r="Z35" s="788"/>
      <c r="AA35" s="788"/>
      <c r="AB35" s="788"/>
      <c r="AC35" s="788"/>
      <c r="AD35" s="789"/>
    </row>
    <row r="36" spans="2:30" ht="15.95" customHeight="1">
      <c r="B36" s="787"/>
      <c r="C36" s="788"/>
      <c r="D36" s="788"/>
      <c r="E36" s="788"/>
      <c r="F36" s="788"/>
      <c r="G36" s="788"/>
      <c r="H36" s="788"/>
      <c r="I36" s="788"/>
      <c r="J36" s="788"/>
      <c r="K36" s="788"/>
      <c r="L36" s="788"/>
      <c r="M36" s="788"/>
      <c r="N36" s="788"/>
      <c r="O36" s="788"/>
      <c r="P36" s="788"/>
      <c r="Q36" s="788"/>
      <c r="R36" s="788"/>
      <c r="S36" s="788"/>
      <c r="T36" s="788"/>
      <c r="U36" s="788"/>
      <c r="V36" s="788"/>
      <c r="W36" s="788"/>
      <c r="X36" s="788"/>
      <c r="Y36" s="788"/>
      <c r="Z36" s="788"/>
      <c r="AA36" s="788"/>
      <c r="AB36" s="788"/>
      <c r="AC36" s="788"/>
      <c r="AD36" s="789"/>
    </row>
    <row r="37" spans="2:30" ht="15.95" customHeight="1">
      <c r="B37" s="787"/>
      <c r="C37" s="788"/>
      <c r="D37" s="788"/>
      <c r="E37" s="788"/>
      <c r="F37" s="788"/>
      <c r="G37" s="788"/>
      <c r="H37" s="788"/>
      <c r="I37" s="788"/>
      <c r="J37" s="788"/>
      <c r="K37" s="788"/>
      <c r="L37" s="788"/>
      <c r="M37" s="788"/>
      <c r="N37" s="788"/>
      <c r="O37" s="788"/>
      <c r="P37" s="788"/>
      <c r="Q37" s="788"/>
      <c r="R37" s="788"/>
      <c r="S37" s="788"/>
      <c r="T37" s="788"/>
      <c r="U37" s="788"/>
      <c r="V37" s="788"/>
      <c r="W37" s="788"/>
      <c r="X37" s="788"/>
      <c r="Y37" s="788"/>
      <c r="Z37" s="788"/>
      <c r="AA37" s="788"/>
      <c r="AB37" s="788"/>
      <c r="AC37" s="788"/>
      <c r="AD37" s="789"/>
    </row>
    <row r="38" spans="2:30" ht="15.95" customHeight="1">
      <c r="B38" s="787"/>
      <c r="C38" s="788"/>
      <c r="D38" s="788"/>
      <c r="E38" s="788"/>
      <c r="F38" s="788"/>
      <c r="G38" s="788"/>
      <c r="H38" s="788"/>
      <c r="I38" s="788"/>
      <c r="J38" s="788"/>
      <c r="K38" s="788"/>
      <c r="L38" s="788"/>
      <c r="M38" s="788"/>
      <c r="N38" s="788"/>
      <c r="O38" s="788"/>
      <c r="P38" s="788"/>
      <c r="Q38" s="788"/>
      <c r="R38" s="788"/>
      <c r="S38" s="788"/>
      <c r="T38" s="788"/>
      <c r="U38" s="788"/>
      <c r="V38" s="788"/>
      <c r="W38" s="788"/>
      <c r="X38" s="788"/>
      <c r="Y38" s="788"/>
      <c r="Z38" s="788"/>
      <c r="AA38" s="788"/>
      <c r="AB38" s="788"/>
      <c r="AC38" s="788"/>
      <c r="AD38" s="789"/>
    </row>
    <row r="39" spans="2:30" ht="15.95" customHeight="1">
      <c r="B39" s="787"/>
      <c r="C39" s="788"/>
      <c r="D39" s="788"/>
      <c r="E39" s="788"/>
      <c r="F39" s="788"/>
      <c r="G39" s="788"/>
      <c r="H39" s="788"/>
      <c r="I39" s="788"/>
      <c r="J39" s="788"/>
      <c r="K39" s="788"/>
      <c r="L39" s="788"/>
      <c r="M39" s="788"/>
      <c r="N39" s="788"/>
      <c r="O39" s="788"/>
      <c r="P39" s="788"/>
      <c r="Q39" s="788"/>
      <c r="R39" s="788"/>
      <c r="S39" s="788"/>
      <c r="T39" s="788"/>
      <c r="U39" s="788"/>
      <c r="V39" s="788"/>
      <c r="W39" s="788"/>
      <c r="X39" s="788"/>
      <c r="Y39" s="788"/>
      <c r="Z39" s="788"/>
      <c r="AA39" s="788"/>
      <c r="AB39" s="788"/>
      <c r="AC39" s="788"/>
      <c r="AD39" s="789"/>
    </row>
    <row r="40" spans="2:30" ht="15.95" customHeight="1">
      <c r="B40" s="787"/>
      <c r="C40" s="788"/>
      <c r="D40" s="788"/>
      <c r="E40" s="788"/>
      <c r="F40" s="788"/>
      <c r="G40" s="788"/>
      <c r="H40" s="788"/>
      <c r="I40" s="788"/>
      <c r="J40" s="788"/>
      <c r="K40" s="788"/>
      <c r="L40" s="788"/>
      <c r="M40" s="788"/>
      <c r="N40" s="788"/>
      <c r="O40" s="788"/>
      <c r="P40" s="788"/>
      <c r="Q40" s="788"/>
      <c r="R40" s="788"/>
      <c r="S40" s="788"/>
      <c r="T40" s="788"/>
      <c r="U40" s="788"/>
      <c r="V40" s="788"/>
      <c r="W40" s="788"/>
      <c r="X40" s="788"/>
      <c r="Y40" s="788"/>
      <c r="Z40" s="788"/>
      <c r="AA40" s="788"/>
      <c r="AB40" s="788"/>
      <c r="AC40" s="788"/>
      <c r="AD40" s="789"/>
    </row>
    <row r="41" spans="2:30" ht="15.95" customHeight="1">
      <c r="B41" s="787"/>
      <c r="C41" s="788"/>
      <c r="D41" s="788"/>
      <c r="E41" s="788"/>
      <c r="F41" s="788"/>
      <c r="G41" s="788"/>
      <c r="H41" s="788"/>
      <c r="I41" s="788"/>
      <c r="J41" s="788"/>
      <c r="K41" s="788"/>
      <c r="L41" s="788"/>
      <c r="M41" s="788"/>
      <c r="N41" s="788"/>
      <c r="O41" s="788"/>
      <c r="P41" s="788"/>
      <c r="Q41" s="788"/>
      <c r="R41" s="788"/>
      <c r="S41" s="788"/>
      <c r="T41" s="788"/>
      <c r="U41" s="788"/>
      <c r="V41" s="788"/>
      <c r="W41" s="788"/>
      <c r="X41" s="788"/>
      <c r="Y41" s="788"/>
      <c r="Z41" s="788"/>
      <c r="AA41" s="788"/>
      <c r="AB41" s="788"/>
      <c r="AC41" s="788"/>
      <c r="AD41" s="789"/>
    </row>
    <row r="42" spans="2:30" ht="15.95" customHeight="1">
      <c r="B42" s="787"/>
      <c r="C42" s="788"/>
      <c r="D42" s="788"/>
      <c r="E42" s="788"/>
      <c r="F42" s="788"/>
      <c r="G42" s="788"/>
      <c r="H42" s="788"/>
      <c r="I42" s="788"/>
      <c r="J42" s="788"/>
      <c r="K42" s="788"/>
      <c r="L42" s="788"/>
      <c r="M42" s="788"/>
      <c r="N42" s="788"/>
      <c r="O42" s="788"/>
      <c r="P42" s="788"/>
      <c r="Q42" s="788"/>
      <c r="R42" s="788"/>
      <c r="S42" s="788"/>
      <c r="T42" s="788"/>
      <c r="U42" s="788"/>
      <c r="V42" s="788"/>
      <c r="W42" s="788"/>
      <c r="X42" s="788"/>
      <c r="Y42" s="788"/>
      <c r="Z42" s="788"/>
      <c r="AA42" s="788"/>
      <c r="AB42" s="788"/>
      <c r="AC42" s="788"/>
      <c r="AD42" s="789"/>
    </row>
    <row r="43" spans="2:30" ht="15.95" customHeight="1">
      <c r="B43" s="787"/>
      <c r="C43" s="788"/>
      <c r="D43" s="788"/>
      <c r="E43" s="788"/>
      <c r="F43" s="788"/>
      <c r="G43" s="788"/>
      <c r="H43" s="788"/>
      <c r="I43" s="788"/>
      <c r="J43" s="788"/>
      <c r="K43" s="788"/>
      <c r="L43" s="788"/>
      <c r="M43" s="788"/>
      <c r="N43" s="788"/>
      <c r="O43" s="788"/>
      <c r="P43" s="788"/>
      <c r="Q43" s="788"/>
      <c r="R43" s="788"/>
      <c r="S43" s="788"/>
      <c r="T43" s="788"/>
      <c r="U43" s="788"/>
      <c r="V43" s="788"/>
      <c r="W43" s="788"/>
      <c r="X43" s="788"/>
      <c r="Y43" s="788"/>
      <c r="Z43" s="788"/>
      <c r="AA43" s="788"/>
      <c r="AB43" s="788"/>
      <c r="AC43" s="788"/>
      <c r="AD43" s="789"/>
    </row>
    <row r="44" spans="2:30" ht="15.95" customHeight="1">
      <c r="B44" s="787"/>
      <c r="C44" s="788"/>
      <c r="D44" s="788"/>
      <c r="E44" s="788"/>
      <c r="F44" s="788"/>
      <c r="G44" s="788"/>
      <c r="H44" s="788"/>
      <c r="I44" s="788"/>
      <c r="J44" s="788"/>
      <c r="K44" s="788"/>
      <c r="L44" s="788"/>
      <c r="M44" s="788"/>
      <c r="N44" s="788"/>
      <c r="O44" s="788"/>
      <c r="P44" s="788"/>
      <c r="Q44" s="788"/>
      <c r="R44" s="788"/>
      <c r="S44" s="788"/>
      <c r="T44" s="788"/>
      <c r="U44" s="788"/>
      <c r="V44" s="788"/>
      <c r="W44" s="788"/>
      <c r="X44" s="788"/>
      <c r="Y44" s="788"/>
      <c r="Z44" s="788"/>
      <c r="AA44" s="788"/>
      <c r="AB44" s="788"/>
      <c r="AC44" s="788"/>
      <c r="AD44" s="789"/>
    </row>
    <row r="45" spans="2:30" ht="15.95" customHeight="1">
      <c r="B45" s="787"/>
      <c r="C45" s="788"/>
      <c r="D45" s="788"/>
      <c r="E45" s="788"/>
      <c r="F45" s="788"/>
      <c r="G45" s="788"/>
      <c r="H45" s="788"/>
      <c r="I45" s="788"/>
      <c r="J45" s="788"/>
      <c r="K45" s="788"/>
      <c r="L45" s="788"/>
      <c r="M45" s="788"/>
      <c r="N45" s="788"/>
      <c r="O45" s="788"/>
      <c r="P45" s="788"/>
      <c r="Q45" s="788"/>
      <c r="R45" s="788"/>
      <c r="S45" s="788"/>
      <c r="T45" s="788"/>
      <c r="U45" s="788"/>
      <c r="V45" s="788"/>
      <c r="W45" s="788"/>
      <c r="X45" s="788"/>
      <c r="Y45" s="788"/>
      <c r="Z45" s="788"/>
      <c r="AA45" s="788"/>
      <c r="AB45" s="788"/>
      <c r="AC45" s="788"/>
      <c r="AD45" s="789"/>
    </row>
    <row r="46" spans="2:30" ht="15.95" customHeight="1">
      <c r="B46" s="787"/>
      <c r="C46" s="788"/>
      <c r="D46" s="788"/>
      <c r="E46" s="788"/>
      <c r="F46" s="788"/>
      <c r="G46" s="788"/>
      <c r="H46" s="788"/>
      <c r="I46" s="788"/>
      <c r="J46" s="788"/>
      <c r="K46" s="788"/>
      <c r="L46" s="788"/>
      <c r="M46" s="788"/>
      <c r="N46" s="788"/>
      <c r="O46" s="788"/>
      <c r="P46" s="788"/>
      <c r="Q46" s="788"/>
      <c r="R46" s="788"/>
      <c r="S46" s="788"/>
      <c r="T46" s="788"/>
      <c r="U46" s="788"/>
      <c r="V46" s="788"/>
      <c r="W46" s="788"/>
      <c r="X46" s="788"/>
      <c r="Y46" s="788"/>
      <c r="Z46" s="788"/>
      <c r="AA46" s="788"/>
      <c r="AB46" s="788"/>
      <c r="AC46" s="788"/>
      <c r="AD46" s="789"/>
    </row>
    <row r="47" spans="2:30" ht="15.95" customHeight="1">
      <c r="B47" s="787"/>
      <c r="C47" s="788"/>
      <c r="D47" s="788"/>
      <c r="E47" s="788"/>
      <c r="F47" s="788"/>
      <c r="G47" s="788"/>
      <c r="H47" s="788"/>
      <c r="I47" s="788"/>
      <c r="J47" s="788"/>
      <c r="K47" s="788"/>
      <c r="L47" s="788"/>
      <c r="M47" s="788"/>
      <c r="N47" s="788"/>
      <c r="O47" s="788"/>
      <c r="P47" s="788"/>
      <c r="Q47" s="788"/>
      <c r="R47" s="788"/>
      <c r="S47" s="788"/>
      <c r="T47" s="788"/>
      <c r="U47" s="788"/>
      <c r="V47" s="788"/>
      <c r="W47" s="788"/>
      <c r="X47" s="788"/>
      <c r="Y47" s="788"/>
      <c r="Z47" s="788"/>
      <c r="AA47" s="788"/>
      <c r="AB47" s="788"/>
      <c r="AC47" s="788"/>
      <c r="AD47" s="789"/>
    </row>
    <row r="48" spans="2:30" ht="15.95" customHeight="1">
      <c r="B48" s="787"/>
      <c r="C48" s="788"/>
      <c r="D48" s="788"/>
      <c r="E48" s="788"/>
      <c r="F48" s="788"/>
      <c r="G48" s="788"/>
      <c r="H48" s="788"/>
      <c r="I48" s="788"/>
      <c r="J48" s="788"/>
      <c r="K48" s="788"/>
      <c r="L48" s="788"/>
      <c r="M48" s="788"/>
      <c r="N48" s="788"/>
      <c r="O48" s="788"/>
      <c r="P48" s="788"/>
      <c r="Q48" s="788"/>
      <c r="R48" s="788"/>
      <c r="S48" s="788"/>
      <c r="T48" s="788"/>
      <c r="U48" s="788"/>
      <c r="V48" s="788"/>
      <c r="W48" s="788"/>
      <c r="X48" s="788"/>
      <c r="Y48" s="788"/>
      <c r="Z48" s="788"/>
      <c r="AA48" s="788"/>
      <c r="AB48" s="788"/>
      <c r="AC48" s="788"/>
      <c r="AD48" s="789"/>
    </row>
    <row r="49" spans="2:30" ht="15.95" customHeight="1">
      <c r="B49" s="787"/>
      <c r="C49" s="788"/>
      <c r="D49" s="788"/>
      <c r="E49" s="788"/>
      <c r="F49" s="788"/>
      <c r="G49" s="788"/>
      <c r="H49" s="788"/>
      <c r="I49" s="788"/>
      <c r="J49" s="788"/>
      <c r="K49" s="788"/>
      <c r="L49" s="788"/>
      <c r="M49" s="788"/>
      <c r="N49" s="788"/>
      <c r="O49" s="788"/>
      <c r="P49" s="788"/>
      <c r="Q49" s="788"/>
      <c r="R49" s="788"/>
      <c r="S49" s="788"/>
      <c r="T49" s="788"/>
      <c r="U49" s="788"/>
      <c r="V49" s="788"/>
      <c r="W49" s="788"/>
      <c r="X49" s="788"/>
      <c r="Y49" s="788"/>
      <c r="Z49" s="788"/>
      <c r="AA49" s="788"/>
      <c r="AB49" s="788"/>
      <c r="AC49" s="788"/>
      <c r="AD49" s="789"/>
    </row>
    <row r="50" spans="2:30" ht="15.95" customHeight="1">
      <c r="B50" s="787"/>
      <c r="C50" s="788"/>
      <c r="D50" s="788"/>
      <c r="E50" s="788"/>
      <c r="F50" s="788"/>
      <c r="G50" s="788"/>
      <c r="H50" s="788"/>
      <c r="I50" s="788"/>
      <c r="J50" s="788"/>
      <c r="K50" s="788"/>
      <c r="L50" s="788"/>
      <c r="M50" s="788"/>
      <c r="N50" s="788"/>
      <c r="O50" s="788"/>
      <c r="P50" s="788"/>
      <c r="Q50" s="788"/>
      <c r="R50" s="788"/>
      <c r="S50" s="788"/>
      <c r="T50" s="788"/>
      <c r="U50" s="788"/>
      <c r="V50" s="788"/>
      <c r="W50" s="788"/>
      <c r="X50" s="788"/>
      <c r="Y50" s="788"/>
      <c r="Z50" s="788"/>
      <c r="AA50" s="788"/>
      <c r="AB50" s="788"/>
      <c r="AC50" s="788"/>
      <c r="AD50" s="789"/>
    </row>
    <row r="51" spans="2:30" ht="15.95" customHeight="1">
      <c r="B51" s="790"/>
      <c r="C51" s="791"/>
      <c r="D51" s="791"/>
      <c r="E51" s="791"/>
      <c r="F51" s="791"/>
      <c r="G51" s="791"/>
      <c r="H51" s="791"/>
      <c r="I51" s="791"/>
      <c r="J51" s="791"/>
      <c r="K51" s="791"/>
      <c r="L51" s="791"/>
      <c r="M51" s="791"/>
      <c r="N51" s="791"/>
      <c r="O51" s="791"/>
      <c r="P51" s="791"/>
      <c r="Q51" s="791"/>
      <c r="R51" s="791"/>
      <c r="S51" s="791"/>
      <c r="T51" s="791"/>
      <c r="U51" s="791"/>
      <c r="V51" s="791"/>
      <c r="W51" s="791"/>
      <c r="X51" s="791"/>
      <c r="Y51" s="791"/>
      <c r="Z51" s="791"/>
      <c r="AA51" s="791"/>
      <c r="AB51" s="791"/>
      <c r="AC51" s="791"/>
      <c r="AD51" s="792"/>
    </row>
  </sheetData>
  <sheetProtection sheet="1" objects="1" scenarios="1"/>
  <mergeCells count="6">
    <mergeCell ref="B7:AD7"/>
    <mergeCell ref="B8:AD51"/>
    <mergeCell ref="A1:AE1"/>
    <mergeCell ref="B3:AD4"/>
    <mergeCell ref="B6:AD6"/>
    <mergeCell ref="B5:AD5"/>
  </mergeCells>
  <phoneticPr fontId="4"/>
  <pageMargins left="0.78740157480314965" right="0" top="0.59055118110236227" bottom="0.19685039370078741" header="0.51181102362204722" footer="0.5118110236220472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83117-F893-4C9D-82CC-32F3ACEFE5C8}">
  <sheetPr>
    <tabColor rgb="FFFFFF00"/>
  </sheetPr>
  <dimension ref="A1:AC78"/>
  <sheetViews>
    <sheetView showGridLines="0" zoomScale="80" zoomScaleNormal="80" zoomScaleSheetLayoutView="80" workbookViewId="0">
      <selection activeCell="B8" sqref="B8:D8"/>
    </sheetView>
  </sheetViews>
  <sheetFormatPr defaultColWidth="6.625" defaultRowHeight="20.100000000000001" customHeight="1"/>
  <cols>
    <col min="1" max="1" width="1.375" style="5" customWidth="1"/>
    <col min="2" max="2" width="4.375" style="5" customWidth="1"/>
    <col min="3" max="4" width="3.625" style="5" customWidth="1"/>
    <col min="5" max="5" width="9.625" style="5" customWidth="1"/>
    <col min="6" max="6" width="5.125" style="5" customWidth="1"/>
    <col min="7" max="7" width="3.625" style="5" customWidth="1"/>
    <col min="8" max="8" width="9.625" style="5" customWidth="1"/>
    <col min="9" max="9" width="5.125" style="5" customWidth="1"/>
    <col min="10" max="10" width="3.625" style="5" customWidth="1"/>
    <col min="11" max="11" width="9.625" style="5" customWidth="1"/>
    <col min="12" max="12" width="5.125" style="5" customWidth="1"/>
    <col min="13" max="13" width="3.625" style="5" customWidth="1"/>
    <col min="14" max="14" width="9.625" style="5" customWidth="1"/>
    <col min="15" max="15" width="5.125" style="5" customWidth="1"/>
    <col min="16" max="16" width="3.625" style="5" customWidth="1"/>
    <col min="17" max="17" width="9.625" style="5" customWidth="1"/>
    <col min="18" max="18" width="5.125" style="5" customWidth="1"/>
    <col min="19" max="19" width="3.625" style="5" customWidth="1"/>
    <col min="20" max="20" width="1.75" style="5" customWidth="1"/>
    <col min="21" max="21" width="2.375" style="142" bestFit="1" customWidth="1"/>
    <col min="22" max="22" width="12.625" style="142" customWidth="1"/>
    <col min="23" max="23" width="13.625" style="142" customWidth="1"/>
    <col min="24" max="24" width="15.625" style="142" customWidth="1"/>
    <col min="25" max="29" width="6.625" style="142"/>
    <col min="30" max="16384" width="6.625" style="5"/>
  </cols>
  <sheetData>
    <row r="1" spans="1:29" ht="20.100000000000001" customHeight="1">
      <c r="A1" s="861" t="s">
        <v>4739</v>
      </c>
      <c r="B1" s="861"/>
      <c r="C1" s="861"/>
      <c r="D1" s="861"/>
      <c r="E1" s="861"/>
      <c r="F1" s="861"/>
      <c r="G1" s="462"/>
      <c r="H1" s="462"/>
      <c r="I1" s="462"/>
      <c r="J1" s="462"/>
      <c r="K1" s="462"/>
      <c r="L1" s="462"/>
      <c r="M1" s="462"/>
      <c r="N1" s="462"/>
      <c r="O1" s="462"/>
      <c r="P1" s="462"/>
      <c r="Q1" s="862" t="s">
        <v>4738</v>
      </c>
      <c r="R1" s="862"/>
      <c r="S1" s="862"/>
    </row>
    <row r="2" spans="1:29" ht="20.100000000000001" customHeight="1">
      <c r="A2" s="863" t="s">
        <v>58</v>
      </c>
      <c r="B2" s="863"/>
      <c r="C2" s="863"/>
      <c r="D2" s="863"/>
      <c r="E2" s="863"/>
      <c r="F2" s="863"/>
      <c r="G2" s="863"/>
      <c r="H2" s="863"/>
      <c r="I2" s="863"/>
      <c r="J2" s="863"/>
      <c r="K2" s="863"/>
      <c r="L2" s="863"/>
      <c r="M2" s="863"/>
      <c r="N2" s="863"/>
      <c r="O2" s="863"/>
      <c r="P2" s="863"/>
      <c r="Q2" s="863"/>
      <c r="R2" s="863"/>
      <c r="S2" s="863"/>
    </row>
    <row r="3" spans="1:29" ht="20.100000000000001" customHeight="1">
      <c r="A3" s="864" t="s">
        <v>1</v>
      </c>
      <c r="B3" s="864"/>
      <c r="C3" s="864"/>
      <c r="D3" s="864"/>
      <c r="E3" s="864"/>
      <c r="F3" s="864"/>
      <c r="G3" s="864"/>
      <c r="H3" s="864"/>
      <c r="I3" s="864"/>
      <c r="J3" s="864"/>
      <c r="K3" s="864"/>
      <c r="L3" s="864"/>
      <c r="M3" s="864"/>
      <c r="N3" s="864"/>
      <c r="O3" s="864"/>
      <c r="P3" s="864"/>
      <c r="Q3" s="864"/>
      <c r="R3" s="864"/>
      <c r="S3" s="864"/>
    </row>
    <row r="4" spans="1:29" ht="20.100000000000001" customHeight="1">
      <c r="A4" s="865" t="s">
        <v>4737</v>
      </c>
      <c r="B4" s="865"/>
      <c r="C4" s="865"/>
      <c r="D4" s="865"/>
      <c r="E4" s="865"/>
      <c r="F4" s="865"/>
      <c r="G4" s="865"/>
      <c r="H4" s="865"/>
      <c r="I4" s="865"/>
      <c r="J4" s="865"/>
      <c r="K4" s="865"/>
      <c r="L4" s="865"/>
      <c r="M4" s="865"/>
      <c r="N4" s="865"/>
      <c r="O4" s="865"/>
      <c r="P4" s="865"/>
      <c r="Q4" s="865"/>
      <c r="R4" s="865"/>
      <c r="S4" s="865"/>
    </row>
    <row r="5" spans="1:29" ht="20.100000000000001" customHeight="1">
      <c r="A5" s="5" t="s">
        <v>57</v>
      </c>
    </row>
    <row r="6" spans="1:29" ht="20.100000000000001" customHeight="1">
      <c r="B6" s="866" t="s">
        <v>56</v>
      </c>
      <c r="C6" s="866"/>
      <c r="D6" s="866"/>
      <c r="E6" s="867" t="s">
        <v>4927</v>
      </c>
      <c r="F6" s="868"/>
      <c r="G6" s="868"/>
      <c r="H6" s="868"/>
      <c r="I6" s="868"/>
      <c r="J6" s="868"/>
      <c r="K6" s="868"/>
      <c r="L6" s="868"/>
      <c r="M6" s="868"/>
      <c r="N6" s="868"/>
      <c r="O6" s="868"/>
      <c r="P6" s="868"/>
      <c r="Q6" s="868"/>
      <c r="R6" s="868"/>
      <c r="S6" s="869"/>
    </row>
    <row r="7" spans="1:29" ht="20.100000000000001" customHeight="1">
      <c r="B7" s="875" t="str">
        <f>一面!Y47</f>
        <v>　　年　月　日</v>
      </c>
      <c r="C7" s="876"/>
      <c r="D7" s="877"/>
      <c r="E7" s="872" t="s">
        <v>4902</v>
      </c>
      <c r="F7" s="873"/>
      <c r="G7" s="874"/>
      <c r="H7" s="872" t="s">
        <v>4902</v>
      </c>
      <c r="I7" s="873"/>
      <c r="J7" s="874"/>
      <c r="K7" s="872" t="s">
        <v>4902</v>
      </c>
      <c r="L7" s="873"/>
      <c r="M7" s="874"/>
      <c r="N7" s="872" t="s">
        <v>4902</v>
      </c>
      <c r="O7" s="873"/>
      <c r="P7" s="874"/>
      <c r="Q7" s="872" t="s">
        <v>4902</v>
      </c>
      <c r="R7" s="873"/>
      <c r="S7" s="874"/>
    </row>
    <row r="8" spans="1:29" ht="30" customHeight="1">
      <c r="B8" s="880"/>
      <c r="C8" s="880"/>
      <c r="D8" s="880"/>
      <c r="E8" s="855"/>
      <c r="F8" s="856"/>
      <c r="G8" s="857"/>
      <c r="H8" s="855"/>
      <c r="I8" s="856"/>
      <c r="J8" s="857"/>
      <c r="K8" s="855"/>
      <c r="L8" s="856"/>
      <c r="M8" s="857"/>
      <c r="N8" s="855"/>
      <c r="O8" s="856"/>
      <c r="P8" s="857"/>
      <c r="Q8" s="855"/>
      <c r="R8" s="856"/>
      <c r="S8" s="857"/>
      <c r="V8" s="320"/>
      <c r="W8" s="320"/>
    </row>
    <row r="9" spans="1:29" ht="12" customHeight="1">
      <c r="B9" s="5" t="s">
        <v>4740</v>
      </c>
      <c r="Q9" s="142"/>
      <c r="R9" s="142"/>
      <c r="S9" s="142"/>
      <c r="T9" s="142"/>
      <c r="X9" s="5"/>
      <c r="Y9" s="5"/>
      <c r="Z9" s="5"/>
      <c r="AA9" s="5"/>
      <c r="AB9" s="5"/>
      <c r="AC9" s="5"/>
    </row>
    <row r="10" spans="1:29" ht="12" customHeight="1">
      <c r="B10" s="5" t="s">
        <v>60</v>
      </c>
      <c r="Q10" s="142"/>
      <c r="R10" s="142"/>
      <c r="S10" s="142"/>
      <c r="T10" s="142"/>
      <c r="X10" s="5"/>
      <c r="Y10" s="5"/>
      <c r="Z10" s="5"/>
      <c r="AA10" s="5"/>
      <c r="AB10" s="5"/>
      <c r="AC10" s="5"/>
    </row>
    <row r="11" spans="1:29" ht="12" customHeight="1">
      <c r="B11" s="5" t="s">
        <v>59</v>
      </c>
      <c r="Q11" s="142"/>
      <c r="R11" s="142"/>
      <c r="S11" s="142"/>
      <c r="T11" s="142"/>
      <c r="X11" s="5"/>
      <c r="Y11" s="5"/>
      <c r="Z11" s="5"/>
      <c r="AA11" s="5"/>
      <c r="AB11" s="5"/>
      <c r="AC11" s="5"/>
    </row>
    <row r="12" spans="1:29" ht="12" customHeight="1">
      <c r="Q12" s="142"/>
      <c r="R12" s="142"/>
      <c r="S12" s="142"/>
      <c r="T12" s="142"/>
      <c r="X12" s="5"/>
      <c r="Y12" s="5"/>
      <c r="Z12" s="5"/>
      <c r="AA12" s="5"/>
      <c r="AB12" s="5"/>
      <c r="AC12" s="5"/>
    </row>
    <row r="13" spans="1:29" ht="20.100000000000001" customHeight="1">
      <c r="A13" s="5" t="s">
        <v>55</v>
      </c>
      <c r="V13" s="320"/>
      <c r="W13" s="320"/>
    </row>
    <row r="14" spans="1:29" ht="20.100000000000001" customHeight="1" thickBot="1">
      <c r="B14" s="5" t="s">
        <v>54</v>
      </c>
      <c r="V14" s="323" t="s">
        <v>4908</v>
      </c>
      <c r="W14" s="320"/>
      <c r="Y14" s="142" t="s">
        <v>4909</v>
      </c>
    </row>
    <row r="15" spans="1:29" ht="19.5" customHeight="1" thickBot="1">
      <c r="B15" s="840" t="s">
        <v>4735</v>
      </c>
      <c r="C15" s="870"/>
      <c r="D15" s="841"/>
      <c r="E15" s="878" t="str">
        <f>IF($Q$15="","",EOMONTH($Q$15,-49)+1)</f>
        <v/>
      </c>
      <c r="F15" s="879"/>
      <c r="G15" s="322" t="s">
        <v>4734</v>
      </c>
      <c r="H15" s="878" t="str">
        <f>IF($Q$15="","",EOMONTH($Q$15,-37)+1)</f>
        <v/>
      </c>
      <c r="I15" s="879"/>
      <c r="J15" s="322" t="s">
        <v>4734</v>
      </c>
      <c r="K15" s="878" t="str">
        <f>IF($Q$15="","",EOMONTH($Q$15,-25)+1)</f>
        <v/>
      </c>
      <c r="L15" s="879"/>
      <c r="M15" s="322" t="s">
        <v>4734</v>
      </c>
      <c r="N15" s="878" t="str">
        <f>IF($Q$15="","",EOMONTH($Q$15,-13)+1)</f>
        <v/>
      </c>
      <c r="O15" s="879"/>
      <c r="P15" s="322" t="s">
        <v>4734</v>
      </c>
      <c r="Q15" s="878" t="str">
        <f>IF(V15="","",V15)</f>
        <v/>
      </c>
      <c r="R15" s="879"/>
      <c r="S15" s="322" t="s">
        <v>4734</v>
      </c>
      <c r="V15" s="820"/>
      <c r="W15" s="821"/>
      <c r="X15" s="142" t="s">
        <v>4734</v>
      </c>
    </row>
    <row r="16" spans="1:29" ht="19.5" customHeight="1" thickBot="1">
      <c r="B16" s="805"/>
      <c r="C16" s="864"/>
      <c r="D16" s="806"/>
      <c r="E16" s="858" t="str">
        <f>IF($Q$16="","",EOMONTH($Q$16,-48))</f>
        <v/>
      </c>
      <c r="F16" s="859"/>
      <c r="G16" s="319" t="s">
        <v>4732</v>
      </c>
      <c r="H16" s="858" t="str">
        <f>IF($Q$16="","",EOMONTH($Q$16,-36))</f>
        <v/>
      </c>
      <c r="I16" s="859"/>
      <c r="J16" s="319" t="s">
        <v>4732</v>
      </c>
      <c r="K16" s="858" t="str">
        <f>IF($Q$16="","",EOMONTH($Q$16,-24))</f>
        <v/>
      </c>
      <c r="L16" s="859"/>
      <c r="M16" s="319" t="s">
        <v>4732</v>
      </c>
      <c r="N16" s="858" t="str">
        <f>IF($Q$16="","",EOMONTH($Q$16,-12))</f>
        <v/>
      </c>
      <c r="O16" s="859"/>
      <c r="P16" s="319" t="s">
        <v>4732</v>
      </c>
      <c r="Q16" s="858" t="str">
        <f>IF(V16="","",V16)</f>
        <v/>
      </c>
      <c r="R16" s="859"/>
      <c r="S16" s="319" t="s">
        <v>4732</v>
      </c>
      <c r="V16" s="820"/>
      <c r="W16" s="821"/>
      <c r="X16" s="142" t="s">
        <v>4732</v>
      </c>
    </row>
    <row r="17" spans="2:28" ht="19.5" customHeight="1">
      <c r="B17" s="807"/>
      <c r="C17" s="871"/>
      <c r="D17" s="808"/>
      <c r="E17" s="860" t="s">
        <v>4730</v>
      </c>
      <c r="F17" s="860"/>
      <c r="G17" s="860"/>
      <c r="H17" s="817" t="s">
        <v>4730</v>
      </c>
      <c r="I17" s="860"/>
      <c r="J17" s="860"/>
      <c r="K17" s="817" t="s">
        <v>4730</v>
      </c>
      <c r="L17" s="860"/>
      <c r="M17" s="818"/>
      <c r="N17" s="817" t="s">
        <v>4730</v>
      </c>
      <c r="O17" s="860"/>
      <c r="P17" s="818"/>
      <c r="Q17" s="860" t="s">
        <v>4730</v>
      </c>
      <c r="R17" s="860"/>
      <c r="S17" s="818"/>
      <c r="V17" s="327" t="s">
        <v>4910</v>
      </c>
      <c r="W17" s="320"/>
    </row>
    <row r="18" spans="2:28" ht="21" customHeight="1">
      <c r="B18" s="850" t="s">
        <v>4727</v>
      </c>
      <c r="C18" s="850"/>
      <c r="D18" s="850"/>
      <c r="E18" s="851" t="s">
        <v>53</v>
      </c>
      <c r="F18" s="840" t="s">
        <v>113</v>
      </c>
      <c r="G18" s="841"/>
      <c r="H18" s="851" t="s">
        <v>53</v>
      </c>
      <c r="I18" s="840" t="s">
        <v>113</v>
      </c>
      <c r="J18" s="841"/>
      <c r="K18" s="851" t="s">
        <v>53</v>
      </c>
      <c r="L18" s="840" t="s">
        <v>113</v>
      </c>
      <c r="M18" s="841"/>
      <c r="N18" s="851" t="s">
        <v>53</v>
      </c>
      <c r="O18" s="840" t="s">
        <v>113</v>
      </c>
      <c r="P18" s="841"/>
      <c r="Q18" s="851" t="s">
        <v>53</v>
      </c>
      <c r="R18" s="840" t="s">
        <v>113</v>
      </c>
      <c r="S18" s="841"/>
    </row>
    <row r="19" spans="2:28" ht="21" customHeight="1">
      <c r="B19" s="854" t="s">
        <v>4725</v>
      </c>
      <c r="C19" s="854"/>
      <c r="D19" s="854"/>
      <c r="E19" s="852"/>
      <c r="F19" s="807"/>
      <c r="G19" s="808"/>
      <c r="H19" s="852"/>
      <c r="I19" s="807"/>
      <c r="J19" s="808"/>
      <c r="K19" s="852"/>
      <c r="L19" s="807"/>
      <c r="M19" s="808"/>
      <c r="N19" s="852"/>
      <c r="O19" s="807"/>
      <c r="P19" s="808"/>
      <c r="Q19" s="852"/>
      <c r="R19" s="807"/>
      <c r="S19" s="808"/>
      <c r="U19" s="327"/>
      <c r="V19" s="327" t="s">
        <v>4736</v>
      </c>
      <c r="W19" s="327"/>
      <c r="X19" s="327"/>
      <c r="Y19" s="327"/>
      <c r="Z19" s="327"/>
      <c r="AA19" s="327"/>
    </row>
    <row r="20" spans="2:28" ht="21" customHeight="1">
      <c r="B20" s="804" t="s">
        <v>52</v>
      </c>
      <c r="C20" s="840" t="s">
        <v>4723</v>
      </c>
      <c r="D20" s="841"/>
      <c r="E20" s="438"/>
      <c r="F20" s="823"/>
      <c r="G20" s="824"/>
      <c r="H20" s="438"/>
      <c r="I20" s="823"/>
      <c r="J20" s="824"/>
      <c r="K20" s="438"/>
      <c r="L20" s="823"/>
      <c r="M20" s="824"/>
      <c r="N20" s="438"/>
      <c r="O20" s="823"/>
      <c r="P20" s="824"/>
      <c r="Q20" s="438"/>
      <c r="R20" s="823"/>
      <c r="S20" s="824"/>
      <c r="U20" s="327"/>
      <c r="V20" s="444" t="s">
        <v>4733</v>
      </c>
      <c r="W20" s="444" t="s">
        <v>75</v>
      </c>
      <c r="X20" s="327"/>
      <c r="Y20" s="327"/>
      <c r="Z20" s="327"/>
      <c r="AA20" s="327"/>
    </row>
    <row r="21" spans="2:28" ht="21" customHeight="1">
      <c r="B21" s="804"/>
      <c r="C21" s="807"/>
      <c r="D21" s="808"/>
      <c r="E21" s="439"/>
      <c r="F21" s="829"/>
      <c r="G21" s="830"/>
      <c r="H21" s="439"/>
      <c r="I21" s="829"/>
      <c r="J21" s="830"/>
      <c r="K21" s="439"/>
      <c r="L21" s="829"/>
      <c r="M21" s="830"/>
      <c r="N21" s="439"/>
      <c r="O21" s="829"/>
      <c r="P21" s="830"/>
      <c r="Q21" s="439"/>
      <c r="R21" s="829"/>
      <c r="S21" s="830"/>
      <c r="U21" s="327"/>
      <c r="V21" s="444" t="s">
        <v>61</v>
      </c>
      <c r="W21" s="444" t="s">
        <v>4731</v>
      </c>
      <c r="X21" s="327"/>
      <c r="Y21" s="327"/>
      <c r="Z21" s="327"/>
      <c r="AA21" s="327"/>
    </row>
    <row r="22" spans="2:28" ht="21" customHeight="1">
      <c r="B22" s="804"/>
      <c r="C22" s="815" t="s">
        <v>4722</v>
      </c>
      <c r="D22" s="816"/>
      <c r="E22" s="853"/>
      <c r="F22" s="832"/>
      <c r="G22" s="833"/>
      <c r="H22" s="853"/>
      <c r="I22" s="832"/>
      <c r="J22" s="833"/>
      <c r="K22" s="853"/>
      <c r="L22" s="832"/>
      <c r="M22" s="833"/>
      <c r="N22" s="853"/>
      <c r="O22" s="832"/>
      <c r="P22" s="833"/>
      <c r="Q22" s="853"/>
      <c r="R22" s="832"/>
      <c r="S22" s="833"/>
      <c r="U22" s="327"/>
      <c r="V22" s="444" t="s">
        <v>4729</v>
      </c>
      <c r="W22" s="444" t="s">
        <v>4728</v>
      </c>
      <c r="X22" s="327"/>
      <c r="Y22" s="327"/>
      <c r="Z22" s="327"/>
      <c r="AA22" s="327"/>
    </row>
    <row r="23" spans="2:28" ht="21" customHeight="1">
      <c r="B23" s="804"/>
      <c r="C23" s="817"/>
      <c r="D23" s="818"/>
      <c r="E23" s="853"/>
      <c r="F23" s="834"/>
      <c r="G23" s="835"/>
      <c r="H23" s="853"/>
      <c r="I23" s="834"/>
      <c r="J23" s="835"/>
      <c r="K23" s="853"/>
      <c r="L23" s="834"/>
      <c r="M23" s="835"/>
      <c r="N23" s="853"/>
      <c r="O23" s="834"/>
      <c r="P23" s="835"/>
      <c r="Q23" s="853"/>
      <c r="R23" s="834"/>
      <c r="S23" s="835"/>
      <c r="U23" s="848">
        <v>1</v>
      </c>
      <c r="V23" s="842" t="s">
        <v>4726</v>
      </c>
      <c r="W23" s="843"/>
      <c r="X23" s="843"/>
      <c r="Y23" s="843"/>
      <c r="Z23" s="843"/>
      <c r="AA23" s="844"/>
    </row>
    <row r="24" spans="2:28" ht="21" customHeight="1">
      <c r="B24" s="804"/>
      <c r="C24" s="815" t="s">
        <v>4904</v>
      </c>
      <c r="D24" s="816"/>
      <c r="E24" s="438"/>
      <c r="F24" s="827"/>
      <c r="G24" s="828"/>
      <c r="H24" s="438"/>
      <c r="I24" s="827"/>
      <c r="J24" s="828"/>
      <c r="K24" s="438"/>
      <c r="L24" s="827"/>
      <c r="M24" s="828"/>
      <c r="N24" s="438"/>
      <c r="O24" s="827"/>
      <c r="P24" s="828"/>
      <c r="Q24" s="438"/>
      <c r="R24" s="827"/>
      <c r="S24" s="828"/>
      <c r="U24" s="849"/>
      <c r="V24" s="845"/>
      <c r="W24" s="846"/>
      <c r="X24" s="846"/>
      <c r="Y24" s="846"/>
      <c r="Z24" s="846"/>
      <c r="AA24" s="847"/>
    </row>
    <row r="25" spans="2:28" ht="21" customHeight="1">
      <c r="B25" s="804"/>
      <c r="C25" s="817"/>
      <c r="D25" s="818"/>
      <c r="E25" s="439"/>
      <c r="F25" s="829"/>
      <c r="G25" s="830"/>
      <c r="H25" s="439"/>
      <c r="I25" s="829"/>
      <c r="J25" s="830"/>
      <c r="K25" s="439"/>
      <c r="L25" s="829"/>
      <c r="M25" s="830"/>
      <c r="N25" s="439"/>
      <c r="O25" s="829"/>
      <c r="P25" s="830"/>
      <c r="Q25" s="439"/>
      <c r="R25" s="829"/>
      <c r="S25" s="830"/>
      <c r="U25" s="848">
        <v>2</v>
      </c>
      <c r="V25" s="842" t="s">
        <v>4903</v>
      </c>
      <c r="W25" s="843"/>
      <c r="X25" s="843"/>
      <c r="Y25" s="843"/>
      <c r="Z25" s="843"/>
      <c r="AA25" s="844"/>
    </row>
    <row r="26" spans="2:28" ht="21" customHeight="1">
      <c r="B26" s="804" t="s">
        <v>51</v>
      </c>
      <c r="C26" s="840" t="s">
        <v>4723</v>
      </c>
      <c r="D26" s="841"/>
      <c r="E26" s="438"/>
      <c r="F26" s="827"/>
      <c r="G26" s="828"/>
      <c r="H26" s="438"/>
      <c r="I26" s="827"/>
      <c r="J26" s="828"/>
      <c r="K26" s="438"/>
      <c r="L26" s="827"/>
      <c r="M26" s="828"/>
      <c r="N26" s="438"/>
      <c r="O26" s="827"/>
      <c r="P26" s="828"/>
      <c r="Q26" s="438"/>
      <c r="R26" s="827"/>
      <c r="S26" s="828"/>
      <c r="U26" s="849"/>
      <c r="V26" s="845"/>
      <c r="W26" s="846"/>
      <c r="X26" s="846"/>
      <c r="Y26" s="846"/>
      <c r="Z26" s="846"/>
      <c r="AA26" s="847"/>
    </row>
    <row r="27" spans="2:28" ht="21" customHeight="1">
      <c r="B27" s="804"/>
      <c r="C27" s="807"/>
      <c r="D27" s="808"/>
      <c r="E27" s="439"/>
      <c r="F27" s="829"/>
      <c r="G27" s="830"/>
      <c r="H27" s="439"/>
      <c r="I27" s="829"/>
      <c r="J27" s="830"/>
      <c r="K27" s="439"/>
      <c r="L27" s="829"/>
      <c r="M27" s="830"/>
      <c r="N27" s="439"/>
      <c r="O27" s="829"/>
      <c r="P27" s="830"/>
      <c r="Q27" s="439"/>
      <c r="R27" s="829"/>
      <c r="S27" s="830"/>
      <c r="U27" s="848">
        <v>3</v>
      </c>
      <c r="V27" s="842" t="s">
        <v>4724</v>
      </c>
      <c r="W27" s="843"/>
      <c r="X27" s="843"/>
      <c r="Y27" s="843"/>
      <c r="Z27" s="843"/>
      <c r="AA27" s="844"/>
    </row>
    <row r="28" spans="2:28" ht="21" customHeight="1">
      <c r="B28" s="804"/>
      <c r="C28" s="815" t="s">
        <v>4722</v>
      </c>
      <c r="D28" s="816"/>
      <c r="E28" s="831"/>
      <c r="F28" s="832"/>
      <c r="G28" s="833"/>
      <c r="H28" s="831"/>
      <c r="I28" s="832"/>
      <c r="J28" s="833"/>
      <c r="K28" s="831"/>
      <c r="L28" s="832"/>
      <c r="M28" s="833"/>
      <c r="N28" s="831"/>
      <c r="O28" s="832"/>
      <c r="P28" s="833"/>
      <c r="Q28" s="831"/>
      <c r="R28" s="832"/>
      <c r="S28" s="833"/>
      <c r="U28" s="849"/>
      <c r="V28" s="845"/>
      <c r="W28" s="846"/>
      <c r="X28" s="846"/>
      <c r="Y28" s="846"/>
      <c r="Z28" s="846"/>
      <c r="AA28" s="847"/>
    </row>
    <row r="29" spans="2:28" ht="21" customHeight="1">
      <c r="B29" s="804"/>
      <c r="C29" s="817"/>
      <c r="D29" s="818"/>
      <c r="E29" s="831"/>
      <c r="F29" s="834"/>
      <c r="G29" s="835"/>
      <c r="H29" s="831"/>
      <c r="I29" s="834"/>
      <c r="J29" s="835"/>
      <c r="K29" s="831"/>
      <c r="L29" s="834"/>
      <c r="M29" s="835"/>
      <c r="N29" s="831"/>
      <c r="O29" s="834"/>
      <c r="P29" s="835"/>
      <c r="Q29" s="831"/>
      <c r="R29" s="834"/>
      <c r="S29" s="835"/>
      <c r="U29" s="848">
        <v>4</v>
      </c>
      <c r="V29" s="842" t="s">
        <v>4930</v>
      </c>
      <c r="W29" s="843"/>
      <c r="X29" s="843"/>
      <c r="Y29" s="843"/>
      <c r="Z29" s="843"/>
      <c r="AA29" s="844"/>
    </row>
    <row r="30" spans="2:28" ht="21" customHeight="1">
      <c r="B30" s="804"/>
      <c r="C30" s="815" t="s">
        <v>4904</v>
      </c>
      <c r="D30" s="816"/>
      <c r="E30" s="438"/>
      <c r="F30" s="827"/>
      <c r="G30" s="828"/>
      <c r="H30" s="438"/>
      <c r="I30" s="827"/>
      <c r="J30" s="828"/>
      <c r="K30" s="438"/>
      <c r="L30" s="827"/>
      <c r="M30" s="828"/>
      <c r="N30" s="438"/>
      <c r="O30" s="827"/>
      <c r="P30" s="828"/>
      <c r="Q30" s="438"/>
      <c r="R30" s="827"/>
      <c r="S30" s="828"/>
      <c r="U30" s="849"/>
      <c r="V30" s="845"/>
      <c r="W30" s="846"/>
      <c r="X30" s="846"/>
      <c r="Y30" s="846"/>
      <c r="Z30" s="846"/>
      <c r="AA30" s="847"/>
      <c r="AB30" s="87"/>
    </row>
    <row r="31" spans="2:28" ht="21" customHeight="1">
      <c r="B31" s="804"/>
      <c r="C31" s="817"/>
      <c r="D31" s="818"/>
      <c r="E31" s="439"/>
      <c r="F31" s="829"/>
      <c r="G31" s="830"/>
      <c r="H31" s="439"/>
      <c r="I31" s="829"/>
      <c r="J31" s="830"/>
      <c r="K31" s="439"/>
      <c r="L31" s="829"/>
      <c r="M31" s="830"/>
      <c r="N31" s="439"/>
      <c r="O31" s="829"/>
      <c r="P31" s="830"/>
      <c r="Q31" s="439"/>
      <c r="R31" s="829"/>
      <c r="S31" s="830"/>
      <c r="U31" s="848">
        <v>5</v>
      </c>
      <c r="V31" s="842" t="s">
        <v>4928</v>
      </c>
      <c r="W31" s="843"/>
      <c r="X31" s="843"/>
      <c r="Y31" s="843"/>
      <c r="Z31" s="843"/>
      <c r="AA31" s="844"/>
      <c r="AB31" s="87"/>
    </row>
    <row r="32" spans="2:28" ht="21" customHeight="1">
      <c r="B32" s="838" t="s">
        <v>50</v>
      </c>
      <c r="C32" s="840" t="s">
        <v>4723</v>
      </c>
      <c r="D32" s="841"/>
      <c r="E32" s="438"/>
      <c r="F32" s="827"/>
      <c r="G32" s="828"/>
      <c r="H32" s="438"/>
      <c r="I32" s="827"/>
      <c r="J32" s="828"/>
      <c r="K32" s="438"/>
      <c r="L32" s="827"/>
      <c r="M32" s="828"/>
      <c r="N32" s="438"/>
      <c r="O32" s="827"/>
      <c r="P32" s="828"/>
      <c r="Q32" s="438"/>
      <c r="R32" s="827"/>
      <c r="S32" s="828"/>
      <c r="U32" s="849"/>
      <c r="V32" s="845"/>
      <c r="W32" s="846"/>
      <c r="X32" s="846"/>
      <c r="Y32" s="846"/>
      <c r="Z32" s="846"/>
      <c r="AA32" s="847"/>
    </row>
    <row r="33" spans="2:28" ht="21" customHeight="1">
      <c r="B33" s="804"/>
      <c r="C33" s="807"/>
      <c r="D33" s="808"/>
      <c r="E33" s="439"/>
      <c r="F33" s="829"/>
      <c r="G33" s="830"/>
      <c r="H33" s="439"/>
      <c r="I33" s="829"/>
      <c r="J33" s="830"/>
      <c r="K33" s="439"/>
      <c r="L33" s="829"/>
      <c r="M33" s="830"/>
      <c r="N33" s="439"/>
      <c r="O33" s="829"/>
      <c r="P33" s="830"/>
      <c r="Q33" s="439"/>
      <c r="R33" s="829"/>
      <c r="S33" s="830"/>
      <c r="AB33" s="87"/>
    </row>
    <row r="34" spans="2:28" ht="21" customHeight="1">
      <c r="B34" s="804"/>
      <c r="C34" s="815" t="s">
        <v>4722</v>
      </c>
      <c r="D34" s="816"/>
      <c r="E34" s="831"/>
      <c r="F34" s="832"/>
      <c r="G34" s="833"/>
      <c r="H34" s="831"/>
      <c r="I34" s="832"/>
      <c r="J34" s="833"/>
      <c r="K34" s="831"/>
      <c r="L34" s="832"/>
      <c r="M34" s="833"/>
      <c r="N34" s="831"/>
      <c r="O34" s="832"/>
      <c r="P34" s="833"/>
      <c r="Q34" s="831"/>
      <c r="R34" s="832"/>
      <c r="S34" s="833"/>
      <c r="V34" s="87"/>
      <c r="W34" s="87"/>
      <c r="X34" s="87"/>
      <c r="Y34" s="87"/>
      <c r="Z34" s="87"/>
      <c r="AA34" s="87"/>
      <c r="AB34" s="87"/>
    </row>
    <row r="35" spans="2:28" ht="21" customHeight="1">
      <c r="B35" s="804"/>
      <c r="C35" s="817"/>
      <c r="D35" s="818"/>
      <c r="E35" s="831"/>
      <c r="F35" s="834"/>
      <c r="G35" s="835"/>
      <c r="H35" s="831"/>
      <c r="I35" s="834"/>
      <c r="J35" s="835"/>
      <c r="K35" s="831"/>
      <c r="L35" s="834"/>
      <c r="M35" s="835"/>
      <c r="N35" s="831"/>
      <c r="O35" s="834"/>
      <c r="P35" s="835"/>
      <c r="Q35" s="831"/>
      <c r="R35" s="834"/>
      <c r="S35" s="835"/>
    </row>
    <row r="36" spans="2:28" ht="21" customHeight="1">
      <c r="B36" s="804"/>
      <c r="C36" s="815" t="s">
        <v>4904</v>
      </c>
      <c r="D36" s="816"/>
      <c r="E36" s="438"/>
      <c r="F36" s="823"/>
      <c r="G36" s="824"/>
      <c r="H36" s="438"/>
      <c r="I36" s="823"/>
      <c r="J36" s="824"/>
      <c r="K36" s="438"/>
      <c r="L36" s="823"/>
      <c r="M36" s="824"/>
      <c r="N36" s="438"/>
      <c r="O36" s="823"/>
      <c r="P36" s="824"/>
      <c r="Q36" s="438"/>
      <c r="R36" s="823"/>
      <c r="S36" s="824"/>
    </row>
    <row r="37" spans="2:28" ht="21" customHeight="1" thickBot="1">
      <c r="B37" s="839"/>
      <c r="C37" s="836"/>
      <c r="D37" s="837"/>
      <c r="E37" s="440"/>
      <c r="F37" s="825"/>
      <c r="G37" s="826"/>
      <c r="H37" s="440"/>
      <c r="I37" s="825"/>
      <c r="J37" s="826"/>
      <c r="K37" s="440"/>
      <c r="L37" s="825"/>
      <c r="M37" s="826"/>
      <c r="N37" s="440"/>
      <c r="O37" s="825"/>
      <c r="P37" s="826"/>
      <c r="Q37" s="440"/>
      <c r="R37" s="825"/>
      <c r="S37" s="826"/>
    </row>
    <row r="38" spans="2:28" ht="21" customHeight="1" thickTop="1">
      <c r="B38" s="803" t="s">
        <v>49</v>
      </c>
      <c r="C38" s="805" t="s">
        <v>4723</v>
      </c>
      <c r="D38" s="806"/>
      <c r="E38" s="441">
        <f>SUM(E20,E26,E32)</f>
        <v>0</v>
      </c>
      <c r="F38" s="809">
        <f>SUM(F20,F26,F32)</f>
        <v>0</v>
      </c>
      <c r="G38" s="810"/>
      <c r="H38" s="441">
        <f>SUM(H20,H26,H32)</f>
        <v>0</v>
      </c>
      <c r="I38" s="809">
        <f>SUM(I20,I26,I32)</f>
        <v>0</v>
      </c>
      <c r="J38" s="810"/>
      <c r="K38" s="441">
        <f>SUM(K20,K26,K32)</f>
        <v>0</v>
      </c>
      <c r="L38" s="809">
        <f>SUM(L20,L26,L32)</f>
        <v>0</v>
      </c>
      <c r="M38" s="810"/>
      <c r="N38" s="441">
        <f>SUM(N20,N26,N32)</f>
        <v>0</v>
      </c>
      <c r="O38" s="809">
        <f>SUM(O20,O26,O32)</f>
        <v>0</v>
      </c>
      <c r="P38" s="810"/>
      <c r="Q38" s="441">
        <f>SUM(Q20,Q26,Q32)</f>
        <v>0</v>
      </c>
      <c r="R38" s="809">
        <f>SUM(R20,R26,R32)</f>
        <v>0</v>
      </c>
      <c r="S38" s="810"/>
    </row>
    <row r="39" spans="2:28" ht="21" customHeight="1">
      <c r="B39" s="804"/>
      <c r="C39" s="807"/>
      <c r="D39" s="808"/>
      <c r="E39" s="442">
        <f>SUM(E21,E27,E33)</f>
        <v>0</v>
      </c>
      <c r="F39" s="811"/>
      <c r="G39" s="812"/>
      <c r="H39" s="442">
        <f>SUM(H21,H27,H33)</f>
        <v>0</v>
      </c>
      <c r="I39" s="811"/>
      <c r="J39" s="812"/>
      <c r="K39" s="442">
        <f>SUM(K21,K27,K33)</f>
        <v>0</v>
      </c>
      <c r="L39" s="811"/>
      <c r="M39" s="812"/>
      <c r="N39" s="442">
        <f>SUM(N21,N27,N33)</f>
        <v>0</v>
      </c>
      <c r="O39" s="811"/>
      <c r="P39" s="812"/>
      <c r="Q39" s="442">
        <f>SUM(Q21,Q27,Q33)</f>
        <v>0</v>
      </c>
      <c r="R39" s="811"/>
      <c r="S39" s="812"/>
    </row>
    <row r="40" spans="2:28" ht="21" customHeight="1">
      <c r="B40" s="804"/>
      <c r="C40" s="815" t="s">
        <v>4722</v>
      </c>
      <c r="D40" s="816"/>
      <c r="E40" s="819">
        <f>SUM(E22,E28,E34)</f>
        <v>0</v>
      </c>
      <c r="F40" s="799"/>
      <c r="G40" s="800"/>
      <c r="H40" s="819">
        <f>SUM(H22,H28,H34)</f>
        <v>0</v>
      </c>
      <c r="I40" s="799"/>
      <c r="J40" s="800"/>
      <c r="K40" s="819">
        <f>SUM(K22,K28,K34)</f>
        <v>0</v>
      </c>
      <c r="L40" s="799"/>
      <c r="M40" s="800"/>
      <c r="N40" s="819">
        <f>SUM(N22,N28,N34)</f>
        <v>0</v>
      </c>
      <c r="O40" s="799"/>
      <c r="P40" s="800"/>
      <c r="Q40" s="819">
        <f>SUM(Q22,Q28,Q34)</f>
        <v>0</v>
      </c>
      <c r="R40" s="799"/>
      <c r="S40" s="800"/>
    </row>
    <row r="41" spans="2:28" ht="21" customHeight="1">
      <c r="B41" s="804"/>
      <c r="C41" s="817"/>
      <c r="D41" s="818"/>
      <c r="E41" s="819"/>
      <c r="F41" s="801"/>
      <c r="G41" s="802"/>
      <c r="H41" s="819"/>
      <c r="I41" s="801"/>
      <c r="J41" s="802"/>
      <c r="K41" s="819"/>
      <c r="L41" s="801"/>
      <c r="M41" s="802"/>
      <c r="N41" s="819"/>
      <c r="O41" s="801"/>
      <c r="P41" s="802"/>
      <c r="Q41" s="819"/>
      <c r="R41" s="801"/>
      <c r="S41" s="802"/>
    </row>
    <row r="42" spans="2:28" ht="21" customHeight="1">
      <c r="B42" s="804"/>
      <c r="C42" s="815" t="s">
        <v>4904</v>
      </c>
      <c r="D42" s="816"/>
      <c r="E42" s="443">
        <f>SUM(E24,E30,E36)</f>
        <v>0</v>
      </c>
      <c r="F42" s="813">
        <f>SUM(F24,F30,F36)</f>
        <v>0</v>
      </c>
      <c r="G42" s="814"/>
      <c r="H42" s="443">
        <f>SUM(H24,H30,H36)</f>
        <v>0</v>
      </c>
      <c r="I42" s="813">
        <f>SUM(I24,I30,I36)</f>
        <v>0</v>
      </c>
      <c r="J42" s="814"/>
      <c r="K42" s="443">
        <f>SUM(K24,K30,K36)</f>
        <v>0</v>
      </c>
      <c r="L42" s="813">
        <f>SUM(L24,L30,L36)</f>
        <v>0</v>
      </c>
      <c r="M42" s="814"/>
      <c r="N42" s="443">
        <f>SUM(N24,N30,N36)</f>
        <v>0</v>
      </c>
      <c r="O42" s="813">
        <f>SUM(O24,O30,O36)</f>
        <v>0</v>
      </c>
      <c r="P42" s="814"/>
      <c r="Q42" s="443">
        <f>SUM(Q24,Q30,Q36)</f>
        <v>0</v>
      </c>
      <c r="R42" s="813">
        <f>SUM(R24,R30,R36)</f>
        <v>0</v>
      </c>
      <c r="S42" s="814"/>
    </row>
    <row r="43" spans="2:28" ht="21" customHeight="1">
      <c r="B43" s="804"/>
      <c r="C43" s="817"/>
      <c r="D43" s="818"/>
      <c r="E43" s="442">
        <f>SUM(E25,E31,E37)</f>
        <v>0</v>
      </c>
      <c r="F43" s="811"/>
      <c r="G43" s="812"/>
      <c r="H43" s="442">
        <f>SUM(H25,H31,H37)</f>
        <v>0</v>
      </c>
      <c r="I43" s="811"/>
      <c r="J43" s="812"/>
      <c r="K43" s="442">
        <f>SUM(K25,K31,K37)</f>
        <v>0</v>
      </c>
      <c r="L43" s="811"/>
      <c r="M43" s="812"/>
      <c r="N43" s="442">
        <f>SUM(N25,N31,N37)</f>
        <v>0</v>
      </c>
      <c r="O43" s="811"/>
      <c r="P43" s="812"/>
      <c r="Q43" s="442">
        <f>SUM(Q25,Q31,Q37)</f>
        <v>0</v>
      </c>
      <c r="R43" s="811"/>
      <c r="S43" s="812"/>
    </row>
    <row r="44" spans="2:28" ht="10.5" customHeight="1">
      <c r="B44" s="822" t="s">
        <v>5029</v>
      </c>
      <c r="C44" s="822"/>
      <c r="D44" s="822"/>
      <c r="E44" s="822"/>
      <c r="F44" s="822"/>
      <c r="G44" s="822"/>
      <c r="H44" s="822"/>
      <c r="I44" s="822"/>
      <c r="J44" s="822"/>
      <c r="K44" s="822"/>
      <c r="L44" s="822"/>
      <c r="M44" s="822"/>
      <c r="N44" s="822"/>
      <c r="O44" s="822"/>
      <c r="P44" s="822"/>
      <c r="Q44" s="822"/>
      <c r="R44" s="822"/>
      <c r="S44" s="822"/>
    </row>
    <row r="45" spans="2:28" ht="20.100000000000001" customHeight="1">
      <c r="B45" s="822"/>
      <c r="C45" s="822"/>
      <c r="D45" s="822"/>
      <c r="E45" s="822"/>
      <c r="F45" s="822"/>
      <c r="G45" s="822"/>
      <c r="H45" s="822"/>
      <c r="I45" s="822"/>
      <c r="J45" s="822"/>
      <c r="K45" s="822"/>
      <c r="L45" s="822"/>
      <c r="M45" s="822"/>
      <c r="N45" s="822"/>
      <c r="O45" s="822"/>
      <c r="P45" s="822"/>
      <c r="Q45" s="822"/>
      <c r="R45" s="822"/>
      <c r="S45" s="822"/>
    </row>
    <row r="46" spans="2:28" ht="20.100000000000001" customHeight="1">
      <c r="B46" s="822"/>
      <c r="C46" s="822"/>
      <c r="D46" s="822"/>
      <c r="E46" s="822"/>
      <c r="F46" s="822"/>
      <c r="G46" s="822"/>
      <c r="H46" s="822"/>
      <c r="I46" s="822"/>
      <c r="J46" s="822"/>
      <c r="K46" s="822"/>
      <c r="L46" s="822"/>
      <c r="M46" s="822"/>
      <c r="N46" s="822"/>
      <c r="O46" s="822"/>
      <c r="P46" s="822"/>
      <c r="Q46" s="822"/>
      <c r="R46" s="822"/>
      <c r="S46" s="822"/>
    </row>
    <row r="47" spans="2:28" ht="20.100000000000001" customHeight="1">
      <c r="B47" s="822"/>
      <c r="C47" s="822"/>
      <c r="D47" s="822"/>
      <c r="E47" s="822"/>
      <c r="F47" s="822"/>
      <c r="G47" s="822"/>
      <c r="H47" s="822"/>
      <c r="I47" s="822"/>
      <c r="J47" s="822"/>
      <c r="K47" s="822"/>
      <c r="L47" s="822"/>
      <c r="M47" s="822"/>
      <c r="N47" s="822"/>
      <c r="O47" s="822"/>
      <c r="P47" s="822"/>
      <c r="Q47" s="822"/>
      <c r="R47" s="822"/>
      <c r="S47" s="822"/>
    </row>
    <row r="54" ht="12"/>
    <row r="72" spans="21:29" ht="39.950000000000003" customHeight="1">
      <c r="AC72" s="5"/>
    </row>
    <row r="73" spans="21:29" ht="39.950000000000003" customHeight="1">
      <c r="AC73" s="5"/>
    </row>
    <row r="77" spans="21:29" ht="20.100000000000001" customHeight="1">
      <c r="U77" s="5"/>
      <c r="V77" s="5"/>
      <c r="W77" s="5"/>
      <c r="X77" s="5"/>
      <c r="Y77" s="5"/>
      <c r="Z77" s="5"/>
      <c r="AA77" s="5"/>
      <c r="AB77" s="5"/>
    </row>
    <row r="78" spans="21:29" ht="20.100000000000001" customHeight="1">
      <c r="U78" s="5"/>
      <c r="V78" s="5"/>
      <c r="W78" s="5"/>
      <c r="X78" s="5"/>
      <c r="Y78" s="5"/>
      <c r="Z78" s="5"/>
      <c r="AA78" s="5"/>
      <c r="AB78" s="5"/>
    </row>
  </sheetData>
  <sheetProtection sheet="1" objects="1" scenarios="1"/>
  <protectedRanges>
    <protectedRange sqref="V15:W16" name="範囲1"/>
  </protectedRanges>
  <mergeCells count="156">
    <mergeCell ref="A1:F1"/>
    <mergeCell ref="Q1:S1"/>
    <mergeCell ref="A2:S2"/>
    <mergeCell ref="A3:S3"/>
    <mergeCell ref="A4:S4"/>
    <mergeCell ref="B6:D6"/>
    <mergeCell ref="E6:S6"/>
    <mergeCell ref="B15:D17"/>
    <mergeCell ref="Q7:S7"/>
    <mergeCell ref="E8:G8"/>
    <mergeCell ref="Q8:S8"/>
    <mergeCell ref="B7:D7"/>
    <mergeCell ref="E7:G7"/>
    <mergeCell ref="H7:J7"/>
    <mergeCell ref="K7:M7"/>
    <mergeCell ref="N7:P7"/>
    <mergeCell ref="Q15:R15"/>
    <mergeCell ref="E15:F15"/>
    <mergeCell ref="H15:I15"/>
    <mergeCell ref="K15:L15"/>
    <mergeCell ref="N15:O15"/>
    <mergeCell ref="B8:D8"/>
    <mergeCell ref="H8:J8"/>
    <mergeCell ref="K8:M8"/>
    <mergeCell ref="N8:P8"/>
    <mergeCell ref="E16:F16"/>
    <mergeCell ref="H16:I16"/>
    <mergeCell ref="K16:L16"/>
    <mergeCell ref="N16:O16"/>
    <mergeCell ref="O18:P19"/>
    <mergeCell ref="Q18:Q19"/>
    <mergeCell ref="Q22:Q23"/>
    <mergeCell ref="R22:S23"/>
    <mergeCell ref="R18:S19"/>
    <mergeCell ref="Q16:R16"/>
    <mergeCell ref="E17:G17"/>
    <mergeCell ref="H17:J17"/>
    <mergeCell ref="K17:M17"/>
    <mergeCell ref="N17:P17"/>
    <mergeCell ref="Q17:S17"/>
    <mergeCell ref="O20:P21"/>
    <mergeCell ref="R20:S21"/>
    <mergeCell ref="F18:G19"/>
    <mergeCell ref="H18:H19"/>
    <mergeCell ref="I18:J19"/>
    <mergeCell ref="K18:K19"/>
    <mergeCell ref="C24:D25"/>
    <mergeCell ref="F24:G25"/>
    <mergeCell ref="I24:J25"/>
    <mergeCell ref="L24:M25"/>
    <mergeCell ref="O24:P25"/>
    <mergeCell ref="O22:P23"/>
    <mergeCell ref="C22:D23"/>
    <mergeCell ref="B18:D18"/>
    <mergeCell ref="E18:E19"/>
    <mergeCell ref="F22:G23"/>
    <mergeCell ref="H22:H23"/>
    <mergeCell ref="I22:J23"/>
    <mergeCell ref="K22:K23"/>
    <mergeCell ref="L22:M23"/>
    <mergeCell ref="N22:N23"/>
    <mergeCell ref="B19:D19"/>
    <mergeCell ref="B20:B25"/>
    <mergeCell ref="C20:D21"/>
    <mergeCell ref="F20:G21"/>
    <mergeCell ref="I20:J21"/>
    <mergeCell ref="L20:M21"/>
    <mergeCell ref="E22:E23"/>
    <mergeCell ref="L18:M19"/>
    <mergeCell ref="N18:N19"/>
    <mergeCell ref="V23:AA24"/>
    <mergeCell ref="V31:AA32"/>
    <mergeCell ref="U29:U30"/>
    <mergeCell ref="V29:AA30"/>
    <mergeCell ref="U31:U32"/>
    <mergeCell ref="U27:U28"/>
    <mergeCell ref="V27:AA28"/>
    <mergeCell ref="Q28:Q29"/>
    <mergeCell ref="R28:S29"/>
    <mergeCell ref="V25:AA26"/>
    <mergeCell ref="R24:S25"/>
    <mergeCell ref="R26:S27"/>
    <mergeCell ref="U23:U24"/>
    <mergeCell ref="U25:U26"/>
    <mergeCell ref="F26:G27"/>
    <mergeCell ref="I26:J27"/>
    <mergeCell ref="L26:M27"/>
    <mergeCell ref="L28:M29"/>
    <mergeCell ref="N28:N29"/>
    <mergeCell ref="O28:P29"/>
    <mergeCell ref="B32:B37"/>
    <mergeCell ref="C32:D33"/>
    <mergeCell ref="F32:G33"/>
    <mergeCell ref="I32:J33"/>
    <mergeCell ref="L32:M33"/>
    <mergeCell ref="O32:P33"/>
    <mergeCell ref="C30:D31"/>
    <mergeCell ref="C28:D29"/>
    <mergeCell ref="E28:E29"/>
    <mergeCell ref="F28:G29"/>
    <mergeCell ref="H28:H29"/>
    <mergeCell ref="I28:J29"/>
    <mergeCell ref="K28:K29"/>
    <mergeCell ref="B26:B31"/>
    <mergeCell ref="C26:D27"/>
    <mergeCell ref="Q34:Q35"/>
    <mergeCell ref="R34:S35"/>
    <mergeCell ref="C36:D37"/>
    <mergeCell ref="C34:D35"/>
    <mergeCell ref="E34:E35"/>
    <mergeCell ref="F34:G35"/>
    <mergeCell ref="H34:H35"/>
    <mergeCell ref="I34:J35"/>
    <mergeCell ref="F30:G31"/>
    <mergeCell ref="I30:J31"/>
    <mergeCell ref="L30:M31"/>
    <mergeCell ref="O30:P31"/>
    <mergeCell ref="R30:S31"/>
    <mergeCell ref="V15:W15"/>
    <mergeCell ref="V16:W16"/>
    <mergeCell ref="B44:S47"/>
    <mergeCell ref="Q40:Q41"/>
    <mergeCell ref="R40:S41"/>
    <mergeCell ref="C42:D43"/>
    <mergeCell ref="F42:G43"/>
    <mergeCell ref="I42:J43"/>
    <mergeCell ref="L42:M43"/>
    <mergeCell ref="O42:P43"/>
    <mergeCell ref="F36:G37"/>
    <mergeCell ref="I36:J37"/>
    <mergeCell ref="L36:M37"/>
    <mergeCell ref="O36:P37"/>
    <mergeCell ref="R36:S37"/>
    <mergeCell ref="R32:S33"/>
    <mergeCell ref="K34:K35"/>
    <mergeCell ref="L34:M35"/>
    <mergeCell ref="N34:N35"/>
    <mergeCell ref="O34:P35"/>
    <mergeCell ref="I38:J39"/>
    <mergeCell ref="L38:M39"/>
    <mergeCell ref="O38:P39"/>
    <mergeCell ref="O26:P27"/>
    <mergeCell ref="O40:P41"/>
    <mergeCell ref="B38:B43"/>
    <mergeCell ref="C38:D39"/>
    <mergeCell ref="F38:G39"/>
    <mergeCell ref="R42:S43"/>
    <mergeCell ref="R38:S39"/>
    <mergeCell ref="C40:D41"/>
    <mergeCell ref="E40:E41"/>
    <mergeCell ref="F40:G41"/>
    <mergeCell ref="H40:H41"/>
    <mergeCell ref="I40:J41"/>
    <mergeCell ref="K40:K41"/>
    <mergeCell ref="L40:M41"/>
    <mergeCell ref="N40:N41"/>
  </mergeCells>
  <phoneticPr fontId="4"/>
  <dataValidations count="1">
    <dataValidation type="list" allowBlank="1" showInputMessage="1" showErrorMessage="1" sqref="B8:D12" xr:uid="{15F97234-57FD-4635-8273-27F66F779E9D}">
      <formula1>"兵庫県知事,新　規"</formula1>
    </dataValidation>
  </dataValidations>
  <printOptions horizontalCentered="1" verticalCentered="1"/>
  <pageMargins left="0.59055118110236227" right="0.23622047244094491" top="0.74803149606299213" bottom="0.35433070866141736" header="0.31496062992125984" footer="0.31496062992125984"/>
  <pageSetup paperSize="9" scale="88" orientation="portrait" blackAndWhite="1" horizontalDpi="300" verticalDpi="300" r:id="rId1"/>
  <headerFooter alignWithMargins="0"/>
  <ignoredErrors>
    <ignoredError sqref="B7" unlockedFormula="1"/>
  </ignoredError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29A35-5087-464E-98B4-AEAEC4C4C235}">
  <sheetPr>
    <tabColor rgb="FFFFFF00"/>
  </sheetPr>
  <dimension ref="A1:W68"/>
  <sheetViews>
    <sheetView showGridLines="0" zoomScale="80" zoomScaleNormal="80" zoomScaleSheetLayoutView="80" workbookViewId="0">
      <selection activeCell="E6" sqref="E6:F6"/>
    </sheetView>
  </sheetViews>
  <sheetFormatPr defaultColWidth="6.625" defaultRowHeight="20.100000000000001" customHeight="1"/>
  <cols>
    <col min="1" max="1" width="0.625" style="5" customWidth="1"/>
    <col min="2" max="2" width="3.625" style="5" customWidth="1"/>
    <col min="3" max="3" width="4.125" style="5" customWidth="1"/>
    <col min="4" max="4" width="6" style="5" bestFit="1" customWidth="1"/>
    <col min="5" max="5" width="13.375" style="5" customWidth="1"/>
    <col min="6" max="6" width="3.875" style="5" customWidth="1"/>
    <col min="7" max="7" width="13.375" style="5" customWidth="1"/>
    <col min="8" max="8" width="3.875" style="5" customWidth="1"/>
    <col min="9" max="9" width="13.375" style="5" customWidth="1"/>
    <col min="10" max="10" width="3.875" style="5" customWidth="1"/>
    <col min="11" max="11" width="13.375" style="5" customWidth="1"/>
    <col min="12" max="12" width="3.875" style="5" customWidth="1"/>
    <col min="13" max="13" width="13.375" style="5" customWidth="1"/>
    <col min="14" max="14" width="3.875" style="5" customWidth="1"/>
    <col min="15" max="15" width="2.375" style="5" customWidth="1"/>
    <col min="16" max="16" width="1.375" style="5" customWidth="1"/>
    <col min="17" max="17" width="2.375" style="142" bestFit="1" customWidth="1"/>
    <col min="18" max="18" width="12.625" style="142" customWidth="1"/>
    <col min="19" max="19" width="13.625" style="142" customWidth="1"/>
    <col min="20" max="23" width="6.625" style="142"/>
    <col min="24" max="16384" width="6.625" style="5"/>
  </cols>
  <sheetData>
    <row r="1" spans="1:23" ht="30" customHeight="1">
      <c r="A1" s="864" t="s">
        <v>13</v>
      </c>
      <c r="B1" s="864"/>
      <c r="C1" s="864"/>
      <c r="D1" s="864"/>
      <c r="E1" s="864"/>
      <c r="F1" s="864"/>
      <c r="G1" s="864"/>
      <c r="H1" s="864"/>
      <c r="I1" s="864"/>
      <c r="J1" s="864"/>
      <c r="K1" s="864"/>
      <c r="L1" s="864"/>
      <c r="M1" s="864"/>
      <c r="N1" s="864"/>
      <c r="O1" s="464"/>
      <c r="P1" s="464"/>
    </row>
    <row r="2" spans="1:23" ht="16.5" customHeight="1">
      <c r="B2" s="5" t="s">
        <v>62</v>
      </c>
      <c r="R2" s="5"/>
      <c r="S2" s="5"/>
    </row>
    <row r="3" spans="1:23" ht="21" customHeight="1">
      <c r="B3" s="897" t="s">
        <v>4748</v>
      </c>
      <c r="C3" s="897"/>
      <c r="D3" s="898"/>
      <c r="E3" s="480" t="str">
        <f>IF('添1-1業経歴'!E15="","",'添1-1業経歴'!E15)</f>
        <v/>
      </c>
      <c r="F3" s="479" t="s">
        <v>4734</v>
      </c>
      <c r="G3" s="481" t="str">
        <f>IF('添1-1業経歴'!H15="","",'添1-1業経歴'!H15)</f>
        <v/>
      </c>
      <c r="H3" s="479" t="s">
        <v>4734</v>
      </c>
      <c r="I3" s="481" t="str">
        <f>IF('添1-1業経歴'!K15="","",'添1-1業経歴'!K15)</f>
        <v/>
      </c>
      <c r="J3" s="479" t="s">
        <v>4734</v>
      </c>
      <c r="K3" s="481" t="str">
        <f>IF('添1-1業経歴'!N15="","",'添1-1業経歴'!N15)</f>
        <v/>
      </c>
      <c r="L3" s="479" t="s">
        <v>4734</v>
      </c>
      <c r="M3" s="480" t="str">
        <f>IF('添1-1業経歴'!Q15="","",'添1-1業経歴'!Q15)</f>
        <v/>
      </c>
      <c r="N3" s="479" t="s">
        <v>4734</v>
      </c>
      <c r="O3" s="474"/>
      <c r="P3" s="474"/>
      <c r="R3" s="5"/>
      <c r="S3" s="5"/>
    </row>
    <row r="4" spans="1:23" ht="21" customHeight="1">
      <c r="B4" s="478"/>
      <c r="C4" s="463"/>
      <c r="D4" s="463"/>
      <c r="E4" s="476" t="str">
        <f>IF('添1-1業経歴'!E16="","",'添1-1業経歴'!E16)</f>
        <v/>
      </c>
      <c r="F4" s="475" t="s">
        <v>4732</v>
      </c>
      <c r="G4" s="477" t="str">
        <f>IF('添1-1業経歴'!H16="","",'添1-1業経歴'!H16)</f>
        <v/>
      </c>
      <c r="H4" s="475" t="s">
        <v>4732</v>
      </c>
      <c r="I4" s="477" t="str">
        <f>IF('添1-1業経歴'!K16="","",'添1-1業経歴'!K16)</f>
        <v/>
      </c>
      <c r="J4" s="475" t="s">
        <v>4732</v>
      </c>
      <c r="K4" s="477" t="str">
        <f>IF('添1-1業経歴'!N16="","",'添1-1業経歴'!N16)</f>
        <v/>
      </c>
      <c r="L4" s="475" t="s">
        <v>4732</v>
      </c>
      <c r="M4" s="476" t="str">
        <f>IF('添1-1業経歴'!Q16="","",'添1-1業経歴'!Q16)</f>
        <v/>
      </c>
      <c r="N4" s="475" t="s">
        <v>4732</v>
      </c>
      <c r="O4" s="474"/>
      <c r="P4" s="474"/>
      <c r="R4" s="5"/>
      <c r="S4" s="5"/>
    </row>
    <row r="5" spans="1:23" ht="21" customHeight="1">
      <c r="B5" s="899" t="s">
        <v>4747</v>
      </c>
      <c r="C5" s="899"/>
      <c r="D5" s="900"/>
      <c r="E5" s="817" t="s">
        <v>4746</v>
      </c>
      <c r="F5" s="818"/>
      <c r="G5" s="860" t="s">
        <v>4746</v>
      </c>
      <c r="H5" s="818"/>
      <c r="I5" s="860" t="s">
        <v>4746</v>
      </c>
      <c r="J5" s="818"/>
      <c r="K5" s="860" t="s">
        <v>4746</v>
      </c>
      <c r="L5" s="818"/>
      <c r="M5" s="817" t="s">
        <v>4746</v>
      </c>
      <c r="N5" s="818"/>
      <c r="O5" s="473"/>
      <c r="P5" s="473"/>
      <c r="R5" s="5"/>
      <c r="S5" s="5"/>
    </row>
    <row r="6" spans="1:23" ht="27" customHeight="1">
      <c r="B6" s="803" t="s">
        <v>4745</v>
      </c>
      <c r="C6" s="803" t="s">
        <v>4742</v>
      </c>
      <c r="D6" s="459" t="s">
        <v>4723</v>
      </c>
      <c r="E6" s="888"/>
      <c r="F6" s="889"/>
      <c r="G6" s="888"/>
      <c r="H6" s="889"/>
      <c r="I6" s="888"/>
      <c r="J6" s="889"/>
      <c r="K6" s="888"/>
      <c r="L6" s="889"/>
      <c r="M6" s="888"/>
      <c r="N6" s="889"/>
      <c r="O6" s="465"/>
      <c r="P6" s="465"/>
      <c r="R6" s="5"/>
      <c r="S6" s="5"/>
    </row>
    <row r="7" spans="1:23" ht="27" customHeight="1">
      <c r="B7" s="804"/>
      <c r="C7" s="804"/>
      <c r="D7" s="466" t="s">
        <v>4722</v>
      </c>
      <c r="E7" s="881"/>
      <c r="F7" s="882"/>
      <c r="G7" s="881"/>
      <c r="H7" s="882"/>
      <c r="I7" s="881"/>
      <c r="J7" s="882"/>
      <c r="K7" s="881"/>
      <c r="L7" s="882"/>
      <c r="M7" s="881"/>
      <c r="N7" s="882"/>
      <c r="O7" s="465"/>
      <c r="P7" s="465"/>
      <c r="R7" s="5"/>
      <c r="S7" s="5"/>
    </row>
    <row r="8" spans="1:23" ht="27" customHeight="1">
      <c r="B8" s="804"/>
      <c r="C8" s="804" t="s">
        <v>61</v>
      </c>
      <c r="D8" s="468" t="s">
        <v>4723</v>
      </c>
      <c r="E8" s="881"/>
      <c r="F8" s="882"/>
      <c r="G8" s="881"/>
      <c r="H8" s="882"/>
      <c r="I8" s="881"/>
      <c r="J8" s="882"/>
      <c r="K8" s="881"/>
      <c r="L8" s="882"/>
      <c r="M8" s="881"/>
      <c r="N8" s="882"/>
      <c r="O8" s="465"/>
      <c r="P8" s="465"/>
      <c r="R8" s="5"/>
      <c r="S8" s="5"/>
    </row>
    <row r="9" spans="1:23" ht="27" customHeight="1">
      <c r="B9" s="804"/>
      <c r="C9" s="804"/>
      <c r="D9" s="466" t="s">
        <v>4722</v>
      </c>
      <c r="E9" s="881"/>
      <c r="F9" s="882"/>
      <c r="G9" s="881"/>
      <c r="H9" s="882"/>
      <c r="I9" s="881"/>
      <c r="J9" s="882"/>
      <c r="K9" s="881"/>
      <c r="L9" s="882"/>
      <c r="M9" s="881"/>
      <c r="N9" s="882"/>
      <c r="O9" s="465"/>
      <c r="P9" s="465"/>
      <c r="Q9" s="327"/>
      <c r="R9" s="327" t="s">
        <v>4736</v>
      </c>
      <c r="S9" s="327"/>
      <c r="T9" s="327"/>
      <c r="U9" s="327"/>
      <c r="V9" s="327"/>
      <c r="W9" s="327"/>
    </row>
    <row r="10" spans="1:23" ht="27" customHeight="1">
      <c r="B10" s="804"/>
      <c r="C10" s="838" t="s">
        <v>50</v>
      </c>
      <c r="D10" s="468" t="s">
        <v>4723</v>
      </c>
      <c r="E10" s="881"/>
      <c r="F10" s="882"/>
      <c r="G10" s="881"/>
      <c r="H10" s="882"/>
      <c r="I10" s="881"/>
      <c r="J10" s="882"/>
      <c r="K10" s="881"/>
      <c r="L10" s="882"/>
      <c r="M10" s="881"/>
      <c r="N10" s="882"/>
      <c r="O10" s="469"/>
      <c r="P10" s="465"/>
      <c r="Q10" s="327"/>
      <c r="R10" s="444" t="s">
        <v>4733</v>
      </c>
      <c r="S10" s="444" t="s">
        <v>75</v>
      </c>
      <c r="T10" s="327"/>
      <c r="U10" s="327"/>
      <c r="V10" s="327"/>
      <c r="W10" s="327"/>
    </row>
    <row r="11" spans="1:23" ht="27" customHeight="1" thickBot="1">
      <c r="B11" s="804"/>
      <c r="C11" s="887"/>
      <c r="D11" s="467" t="s">
        <v>4722</v>
      </c>
      <c r="E11" s="883"/>
      <c r="F11" s="884"/>
      <c r="G11" s="883"/>
      <c r="H11" s="884"/>
      <c r="I11" s="883"/>
      <c r="J11" s="884"/>
      <c r="K11" s="883"/>
      <c r="L11" s="884"/>
      <c r="M11" s="883"/>
      <c r="N11" s="884"/>
      <c r="O11" s="469"/>
      <c r="P11" s="465"/>
      <c r="Q11" s="327"/>
      <c r="R11" s="444" t="s">
        <v>61</v>
      </c>
      <c r="S11" s="444" t="s">
        <v>4731</v>
      </c>
      <c r="T11" s="327"/>
      <c r="U11" s="327"/>
      <c r="V11" s="327"/>
      <c r="W11" s="327"/>
    </row>
    <row r="12" spans="1:23" ht="27" customHeight="1" thickTop="1">
      <c r="B12" s="804"/>
      <c r="C12" s="803" t="s">
        <v>4741</v>
      </c>
      <c r="D12" s="459" t="s">
        <v>4723</v>
      </c>
      <c r="E12" s="885">
        <f>SUM(E6,E8,E10)</f>
        <v>0</v>
      </c>
      <c r="F12" s="886"/>
      <c r="G12" s="885">
        <f>SUM(G6,G8,G10)</f>
        <v>0</v>
      </c>
      <c r="H12" s="886"/>
      <c r="I12" s="885">
        <f>SUM(I6,I8,I10)</f>
        <v>0</v>
      </c>
      <c r="J12" s="886"/>
      <c r="K12" s="885">
        <f>SUM(K6,K8,K10)</f>
        <v>0</v>
      </c>
      <c r="L12" s="886"/>
      <c r="M12" s="885">
        <f>SUM(M6,M8,M10)</f>
        <v>0</v>
      </c>
      <c r="N12" s="886"/>
      <c r="O12" s="469"/>
      <c r="P12" s="465"/>
      <c r="Q12" s="327"/>
      <c r="R12" s="444" t="s">
        <v>4729</v>
      </c>
      <c r="S12" s="444" t="s">
        <v>4728</v>
      </c>
      <c r="T12" s="327"/>
      <c r="U12" s="327"/>
      <c r="V12" s="327"/>
      <c r="W12" s="327"/>
    </row>
    <row r="13" spans="1:23" ht="27" customHeight="1">
      <c r="B13" s="892"/>
      <c r="C13" s="892"/>
      <c r="D13" s="458" t="s">
        <v>4722</v>
      </c>
      <c r="E13" s="893">
        <f>SUM(E7,E9,E11)</f>
        <v>0</v>
      </c>
      <c r="F13" s="894"/>
      <c r="G13" s="893">
        <f>SUM(G7,G9,G11)</f>
        <v>0</v>
      </c>
      <c r="H13" s="894"/>
      <c r="I13" s="893">
        <f>SUM(I7,I9,I11)</f>
        <v>0</v>
      </c>
      <c r="J13" s="894"/>
      <c r="K13" s="893">
        <f>SUM(K7,K9,K11)</f>
        <v>0</v>
      </c>
      <c r="L13" s="894"/>
      <c r="M13" s="893">
        <f>SUM(M7,M9,M11)</f>
        <v>0</v>
      </c>
      <c r="N13" s="894"/>
      <c r="O13" s="469"/>
      <c r="P13" s="471"/>
      <c r="Q13" s="895">
        <v>1</v>
      </c>
      <c r="R13" s="842" t="s">
        <v>4726</v>
      </c>
      <c r="S13" s="843"/>
      <c r="T13" s="843"/>
      <c r="U13" s="843"/>
      <c r="V13" s="843"/>
      <c r="W13" s="844"/>
    </row>
    <row r="14" spans="1:23" ht="27" customHeight="1">
      <c r="B14" s="804" t="s">
        <v>4744</v>
      </c>
      <c r="C14" s="804" t="s">
        <v>4742</v>
      </c>
      <c r="D14" s="468" t="s">
        <v>4723</v>
      </c>
      <c r="E14" s="881"/>
      <c r="F14" s="882"/>
      <c r="G14" s="881"/>
      <c r="H14" s="882"/>
      <c r="I14" s="881"/>
      <c r="J14" s="882"/>
      <c r="K14" s="881"/>
      <c r="L14" s="882"/>
      <c r="M14" s="881"/>
      <c r="N14" s="882"/>
      <c r="O14" s="469"/>
      <c r="P14" s="471"/>
      <c r="Q14" s="896"/>
      <c r="R14" s="845"/>
      <c r="S14" s="846"/>
      <c r="T14" s="846"/>
      <c r="U14" s="846"/>
      <c r="V14" s="846"/>
      <c r="W14" s="847"/>
    </row>
    <row r="15" spans="1:23" ht="27" customHeight="1">
      <c r="B15" s="804"/>
      <c r="C15" s="804"/>
      <c r="D15" s="466" t="s">
        <v>4722</v>
      </c>
      <c r="E15" s="881"/>
      <c r="F15" s="882"/>
      <c r="G15" s="881"/>
      <c r="H15" s="882"/>
      <c r="I15" s="881"/>
      <c r="J15" s="882"/>
      <c r="K15" s="881"/>
      <c r="L15" s="882"/>
      <c r="M15" s="881"/>
      <c r="N15" s="882"/>
      <c r="O15" s="469"/>
      <c r="P15" s="471"/>
      <c r="Q15" s="895">
        <v>2</v>
      </c>
      <c r="R15" s="842" t="s">
        <v>4906</v>
      </c>
      <c r="S15" s="843"/>
      <c r="T15" s="843"/>
      <c r="U15" s="843"/>
      <c r="V15" s="843"/>
      <c r="W15" s="844"/>
    </row>
    <row r="16" spans="1:23" ht="27" customHeight="1">
      <c r="B16" s="804"/>
      <c r="C16" s="804" t="s">
        <v>61</v>
      </c>
      <c r="D16" s="468" t="s">
        <v>4723</v>
      </c>
      <c r="E16" s="881"/>
      <c r="F16" s="882"/>
      <c r="G16" s="881"/>
      <c r="H16" s="882"/>
      <c r="I16" s="881"/>
      <c r="J16" s="882"/>
      <c r="K16" s="881"/>
      <c r="L16" s="882"/>
      <c r="M16" s="881"/>
      <c r="N16" s="882"/>
      <c r="O16" s="469"/>
      <c r="P16" s="471"/>
      <c r="Q16" s="896"/>
      <c r="R16" s="845"/>
      <c r="S16" s="846"/>
      <c r="T16" s="846"/>
      <c r="U16" s="846"/>
      <c r="V16" s="846"/>
      <c r="W16" s="847"/>
    </row>
    <row r="17" spans="2:23" ht="27" customHeight="1">
      <c r="B17" s="804"/>
      <c r="C17" s="804"/>
      <c r="D17" s="466" t="s">
        <v>4722</v>
      </c>
      <c r="E17" s="881"/>
      <c r="F17" s="882"/>
      <c r="G17" s="881"/>
      <c r="H17" s="882"/>
      <c r="I17" s="881"/>
      <c r="J17" s="882"/>
      <c r="K17" s="881"/>
      <c r="L17" s="882"/>
      <c r="M17" s="881"/>
      <c r="N17" s="882"/>
      <c r="O17" s="469"/>
      <c r="P17" s="471"/>
      <c r="Q17" s="472">
        <v>3</v>
      </c>
      <c r="R17" s="842" t="s">
        <v>4724</v>
      </c>
      <c r="S17" s="843"/>
      <c r="T17" s="843"/>
      <c r="U17" s="843"/>
      <c r="V17" s="843"/>
      <c r="W17" s="844"/>
    </row>
    <row r="18" spans="2:23" ht="27" customHeight="1">
      <c r="B18" s="804"/>
      <c r="C18" s="838" t="s">
        <v>50</v>
      </c>
      <c r="D18" s="468" t="s">
        <v>4723</v>
      </c>
      <c r="E18" s="881"/>
      <c r="F18" s="882"/>
      <c r="G18" s="881"/>
      <c r="H18" s="882"/>
      <c r="I18" s="881"/>
      <c r="J18" s="882"/>
      <c r="K18" s="881"/>
      <c r="L18" s="882"/>
      <c r="M18" s="881"/>
      <c r="N18" s="882"/>
      <c r="O18" s="469"/>
      <c r="P18" s="471"/>
      <c r="Q18" s="470"/>
      <c r="R18" s="845"/>
      <c r="S18" s="846"/>
      <c r="T18" s="846"/>
      <c r="U18" s="846"/>
      <c r="V18" s="846"/>
      <c r="W18" s="847"/>
    </row>
    <row r="19" spans="2:23" ht="27" customHeight="1" thickBot="1">
      <c r="B19" s="804"/>
      <c r="C19" s="887"/>
      <c r="D19" s="467" t="s">
        <v>4722</v>
      </c>
      <c r="E19" s="883"/>
      <c r="F19" s="884"/>
      <c r="G19" s="883"/>
      <c r="H19" s="884"/>
      <c r="I19" s="883"/>
      <c r="J19" s="884"/>
      <c r="K19" s="883"/>
      <c r="L19" s="884"/>
      <c r="M19" s="883"/>
      <c r="N19" s="884"/>
      <c r="O19" s="469"/>
      <c r="P19" s="465"/>
      <c r="Q19" s="460">
        <v>4</v>
      </c>
      <c r="R19" s="842" t="s">
        <v>4929</v>
      </c>
      <c r="S19" s="843"/>
      <c r="T19" s="843"/>
      <c r="U19" s="843"/>
      <c r="V19" s="843"/>
      <c r="W19" s="844"/>
    </row>
    <row r="20" spans="2:23" ht="27" customHeight="1" thickTop="1">
      <c r="B20" s="804"/>
      <c r="C20" s="803" t="s">
        <v>4741</v>
      </c>
      <c r="D20" s="459" t="s">
        <v>4723</v>
      </c>
      <c r="E20" s="885">
        <f>SUM(E14,E16,E18)</f>
        <v>0</v>
      </c>
      <c r="F20" s="886"/>
      <c r="G20" s="885">
        <f>SUM(G14,G16,G18)</f>
        <v>0</v>
      </c>
      <c r="H20" s="886"/>
      <c r="I20" s="885">
        <f>SUM(I14,I16,I18)</f>
        <v>0</v>
      </c>
      <c r="J20" s="886"/>
      <c r="K20" s="885">
        <f>SUM(K14,K16,K18)</f>
        <v>0</v>
      </c>
      <c r="L20" s="886"/>
      <c r="M20" s="885">
        <f>SUM(M14,M16,M18)</f>
        <v>0</v>
      </c>
      <c r="N20" s="886"/>
      <c r="O20" s="469"/>
      <c r="P20" s="465"/>
      <c r="Q20" s="461"/>
      <c r="R20" s="845"/>
      <c r="S20" s="846"/>
      <c r="T20" s="846"/>
      <c r="U20" s="846"/>
      <c r="V20" s="846"/>
      <c r="W20" s="847"/>
    </row>
    <row r="21" spans="2:23" ht="27" customHeight="1">
      <c r="B21" s="804"/>
      <c r="C21" s="804"/>
      <c r="D21" s="466" t="s">
        <v>4722</v>
      </c>
      <c r="E21" s="890">
        <f>SUM(E15,E17,E19)</f>
        <v>0</v>
      </c>
      <c r="F21" s="891"/>
      <c r="G21" s="890">
        <f>SUM(G15,G17,G19)</f>
        <v>0</v>
      </c>
      <c r="H21" s="891"/>
      <c r="I21" s="890">
        <f>SUM(I15,I17,I19)</f>
        <v>0</v>
      </c>
      <c r="J21" s="891"/>
      <c r="K21" s="890">
        <f>SUM(K15,K17,K19)</f>
        <v>0</v>
      </c>
      <c r="L21" s="891"/>
      <c r="M21" s="890">
        <f>SUM(M15,M17,M19)</f>
        <v>0</v>
      </c>
      <c r="N21" s="891"/>
      <c r="O21" s="469"/>
      <c r="P21" s="465"/>
      <c r="Q21" s="460">
        <v>5</v>
      </c>
      <c r="R21" s="842" t="s">
        <v>4928</v>
      </c>
      <c r="S21" s="843"/>
      <c r="T21" s="843"/>
      <c r="U21" s="843"/>
      <c r="V21" s="843"/>
      <c r="W21" s="844"/>
    </row>
    <row r="22" spans="2:23" ht="27" customHeight="1">
      <c r="B22" s="803" t="s">
        <v>4743</v>
      </c>
      <c r="C22" s="803" t="s">
        <v>4742</v>
      </c>
      <c r="D22" s="459" t="s">
        <v>4723</v>
      </c>
      <c r="E22" s="888"/>
      <c r="F22" s="889"/>
      <c r="G22" s="888"/>
      <c r="H22" s="889"/>
      <c r="I22" s="888"/>
      <c r="J22" s="889"/>
      <c r="K22" s="888"/>
      <c r="L22" s="889"/>
      <c r="M22" s="888"/>
      <c r="N22" s="889"/>
      <c r="O22" s="469"/>
      <c r="P22" s="465"/>
      <c r="Q22" s="461"/>
      <c r="R22" s="845"/>
      <c r="S22" s="846"/>
      <c r="T22" s="846"/>
      <c r="U22" s="846"/>
      <c r="V22" s="846"/>
      <c r="W22" s="847"/>
    </row>
    <row r="23" spans="2:23" ht="27" customHeight="1">
      <c r="B23" s="804"/>
      <c r="C23" s="804"/>
      <c r="D23" s="466" t="s">
        <v>4722</v>
      </c>
      <c r="E23" s="881"/>
      <c r="F23" s="882"/>
      <c r="G23" s="881"/>
      <c r="H23" s="882"/>
      <c r="I23" s="881"/>
      <c r="J23" s="882"/>
      <c r="K23" s="881"/>
      <c r="L23" s="882"/>
      <c r="M23" s="881"/>
      <c r="N23" s="882"/>
      <c r="O23" s="469"/>
      <c r="P23" s="465"/>
    </row>
    <row r="24" spans="2:23" ht="27" customHeight="1">
      <c r="B24" s="804"/>
      <c r="C24" s="804" t="s">
        <v>61</v>
      </c>
      <c r="D24" s="468" t="s">
        <v>4723</v>
      </c>
      <c r="E24" s="881"/>
      <c r="F24" s="882"/>
      <c r="G24" s="881"/>
      <c r="H24" s="882"/>
      <c r="I24" s="881"/>
      <c r="J24" s="882"/>
      <c r="K24" s="881"/>
      <c r="L24" s="882"/>
      <c r="M24" s="881"/>
      <c r="N24" s="882"/>
      <c r="O24" s="465"/>
      <c r="P24" s="465"/>
    </row>
    <row r="25" spans="2:23" ht="27" customHeight="1">
      <c r="B25" s="804"/>
      <c r="C25" s="804"/>
      <c r="D25" s="466" t="s">
        <v>4722</v>
      </c>
      <c r="E25" s="881"/>
      <c r="F25" s="882"/>
      <c r="G25" s="881"/>
      <c r="H25" s="882"/>
      <c r="I25" s="881"/>
      <c r="J25" s="882"/>
      <c r="K25" s="881"/>
      <c r="L25" s="882"/>
      <c r="M25" s="881"/>
      <c r="N25" s="882"/>
      <c r="O25" s="465"/>
      <c r="P25" s="465"/>
    </row>
    <row r="26" spans="2:23" ht="27" customHeight="1">
      <c r="B26" s="804"/>
      <c r="C26" s="838" t="s">
        <v>50</v>
      </c>
      <c r="D26" s="468" t="s">
        <v>4723</v>
      </c>
      <c r="E26" s="881"/>
      <c r="F26" s="882"/>
      <c r="G26" s="881"/>
      <c r="H26" s="882"/>
      <c r="I26" s="881"/>
      <c r="J26" s="882"/>
      <c r="K26" s="881"/>
      <c r="L26" s="882"/>
      <c r="M26" s="881"/>
      <c r="N26" s="882"/>
      <c r="O26" s="465"/>
      <c r="P26" s="465"/>
    </row>
    <row r="27" spans="2:23" ht="27" customHeight="1" thickBot="1">
      <c r="B27" s="804"/>
      <c r="C27" s="887"/>
      <c r="D27" s="467" t="s">
        <v>4722</v>
      </c>
      <c r="E27" s="883"/>
      <c r="F27" s="884"/>
      <c r="G27" s="883"/>
      <c r="H27" s="884"/>
      <c r="I27" s="883"/>
      <c r="J27" s="884"/>
      <c r="K27" s="883"/>
      <c r="L27" s="884"/>
      <c r="M27" s="883"/>
      <c r="N27" s="884"/>
      <c r="O27" s="465"/>
      <c r="P27" s="465"/>
    </row>
    <row r="28" spans="2:23" ht="24" customHeight="1" thickTop="1">
      <c r="B28" s="804"/>
      <c r="C28" s="803" t="s">
        <v>4741</v>
      </c>
      <c r="D28" s="459" t="s">
        <v>4723</v>
      </c>
      <c r="E28" s="885">
        <f>SUM(E22,E24,E26)</f>
        <v>0</v>
      </c>
      <c r="F28" s="886"/>
      <c r="G28" s="885">
        <f>SUM(G22,G24,G26)</f>
        <v>0</v>
      </c>
      <c r="H28" s="886"/>
      <c r="I28" s="885">
        <f>SUM(I22,I24,I26)</f>
        <v>0</v>
      </c>
      <c r="J28" s="886"/>
      <c r="K28" s="885">
        <f>SUM(K22,K24,K26)</f>
        <v>0</v>
      </c>
      <c r="L28" s="886"/>
      <c r="M28" s="885">
        <f>SUM(M22,M24,M26)</f>
        <v>0</v>
      </c>
      <c r="N28" s="886"/>
      <c r="O28" s="465"/>
      <c r="P28" s="465"/>
      <c r="R28" s="87"/>
      <c r="S28" s="87"/>
      <c r="T28" s="87"/>
      <c r="U28" s="87"/>
      <c r="V28" s="87"/>
      <c r="W28" s="87"/>
    </row>
    <row r="29" spans="2:23" ht="24" customHeight="1">
      <c r="B29" s="804"/>
      <c r="C29" s="804"/>
      <c r="D29" s="466" t="s">
        <v>4722</v>
      </c>
      <c r="E29" s="890">
        <f>SUM(E23,E25,E27)</f>
        <v>0</v>
      </c>
      <c r="F29" s="891"/>
      <c r="G29" s="890">
        <f>SUM(G23,G25,G27)</f>
        <v>0</v>
      </c>
      <c r="H29" s="891"/>
      <c r="I29" s="890">
        <f>SUM(I23,I25,I27)</f>
        <v>0</v>
      </c>
      <c r="J29" s="891"/>
      <c r="K29" s="890">
        <f>SUM(K23,K25,K27)</f>
        <v>0</v>
      </c>
      <c r="L29" s="891"/>
      <c r="M29" s="890">
        <f>SUM(M23,M25,M27)</f>
        <v>0</v>
      </c>
      <c r="N29" s="891"/>
      <c r="O29" s="465"/>
      <c r="P29" s="465"/>
    </row>
    <row r="30" spans="2:23" ht="4.5" customHeight="1"/>
    <row r="31" spans="2:23" ht="20.100000000000001" customHeight="1">
      <c r="B31" s="530" t="s">
        <v>5031</v>
      </c>
    </row>
    <row r="32" spans="2:23" ht="15.75" customHeight="1">
      <c r="B32" s="5" t="s">
        <v>5030</v>
      </c>
    </row>
    <row r="67" s="5" customFormat="1" ht="20.100000000000001" customHeight="1"/>
    <row r="68" s="5" customFormat="1" ht="20.100000000000001" customHeight="1"/>
  </sheetData>
  <sheetProtection sheet="1" objects="1" scenarios="1"/>
  <protectedRanges>
    <protectedRange sqref="E6:N11 E14:N19 E22:N27" name="範囲1"/>
  </protectedRanges>
  <mergeCells count="150">
    <mergeCell ref="A1:N1"/>
    <mergeCell ref="B3:D3"/>
    <mergeCell ref="B5:D5"/>
    <mergeCell ref="E5:F5"/>
    <mergeCell ref="G5:H5"/>
    <mergeCell ref="I5:J5"/>
    <mergeCell ref="K5:L5"/>
    <mergeCell ref="M5:N5"/>
    <mergeCell ref="B6:B13"/>
    <mergeCell ref="C6:C7"/>
    <mergeCell ref="E6:F6"/>
    <mergeCell ref="G6:H6"/>
    <mergeCell ref="I6:J6"/>
    <mergeCell ref="K6:L6"/>
    <mergeCell ref="C8:C9"/>
    <mergeCell ref="E8:F8"/>
    <mergeCell ref="G8:H8"/>
    <mergeCell ref="I8:J8"/>
    <mergeCell ref="M6:N6"/>
    <mergeCell ref="E7:F7"/>
    <mergeCell ref="G7:H7"/>
    <mergeCell ref="I7:J7"/>
    <mergeCell ref="K7:L7"/>
    <mergeCell ref="M7:N7"/>
    <mergeCell ref="K8:L8"/>
    <mergeCell ref="M8:N8"/>
    <mergeCell ref="E9:F9"/>
    <mergeCell ref="G9:H9"/>
    <mergeCell ref="I9:J9"/>
    <mergeCell ref="K9:L9"/>
    <mergeCell ref="M9:N9"/>
    <mergeCell ref="C10:C11"/>
    <mergeCell ref="E10:F10"/>
    <mergeCell ref="G10:H10"/>
    <mergeCell ref="I10:J10"/>
    <mergeCell ref="K10:L10"/>
    <mergeCell ref="M10:N10"/>
    <mergeCell ref="E11:F11"/>
    <mergeCell ref="G11:H11"/>
    <mergeCell ref="I11:J11"/>
    <mergeCell ref="K11:L11"/>
    <mergeCell ref="M11:N11"/>
    <mergeCell ref="M14:N14"/>
    <mergeCell ref="E14:F14"/>
    <mergeCell ref="G14:H14"/>
    <mergeCell ref="I14:J14"/>
    <mergeCell ref="K14:L14"/>
    <mergeCell ref="Q15:Q16"/>
    <mergeCell ref="R15:W16"/>
    <mergeCell ref="K16:L16"/>
    <mergeCell ref="M16:N16"/>
    <mergeCell ref="Q13:Q14"/>
    <mergeCell ref="R13:W14"/>
    <mergeCell ref="E15:F15"/>
    <mergeCell ref="G15:H15"/>
    <mergeCell ref="I15:J15"/>
    <mergeCell ref="K15:L15"/>
    <mergeCell ref="M15:N15"/>
    <mergeCell ref="E16:F16"/>
    <mergeCell ref="G16:H16"/>
    <mergeCell ref="I16:J16"/>
    <mergeCell ref="C12:C13"/>
    <mergeCell ref="E12:F12"/>
    <mergeCell ref="G12:H12"/>
    <mergeCell ref="I12:J12"/>
    <mergeCell ref="K12:L12"/>
    <mergeCell ref="M12:N12"/>
    <mergeCell ref="E13:F13"/>
    <mergeCell ref="G13:H13"/>
    <mergeCell ref="I13:J13"/>
    <mergeCell ref="K13:L13"/>
    <mergeCell ref="M13:N13"/>
    <mergeCell ref="E17:F17"/>
    <mergeCell ref="G17:H17"/>
    <mergeCell ref="I17:J17"/>
    <mergeCell ref="K17:L17"/>
    <mergeCell ref="M17:N17"/>
    <mergeCell ref="K18:L18"/>
    <mergeCell ref="M18:N18"/>
    <mergeCell ref="K22:L22"/>
    <mergeCell ref="E23:F23"/>
    <mergeCell ref="G23:H23"/>
    <mergeCell ref="K20:L20"/>
    <mergeCell ref="M23:N23"/>
    <mergeCell ref="K24:L24"/>
    <mergeCell ref="R21:W22"/>
    <mergeCell ref="E19:F19"/>
    <mergeCell ref="G19:H19"/>
    <mergeCell ref="I19:J19"/>
    <mergeCell ref="K19:L19"/>
    <mergeCell ref="M19:N19"/>
    <mergeCell ref="M21:N21"/>
    <mergeCell ref="R19:W20"/>
    <mergeCell ref="M22:N22"/>
    <mergeCell ref="M20:N20"/>
    <mergeCell ref="E21:F21"/>
    <mergeCell ref="G21:H21"/>
    <mergeCell ref="I21:J21"/>
    <mergeCell ref="K21:L21"/>
    <mergeCell ref="E24:F24"/>
    <mergeCell ref="G24:H24"/>
    <mergeCell ref="I24:J24"/>
    <mergeCell ref="C28:C29"/>
    <mergeCell ref="E28:F28"/>
    <mergeCell ref="E25:F25"/>
    <mergeCell ref="G25:H25"/>
    <mergeCell ref="R17:W18"/>
    <mergeCell ref="K29:L29"/>
    <mergeCell ref="M29:N29"/>
    <mergeCell ref="E27:F27"/>
    <mergeCell ref="K27:L27"/>
    <mergeCell ref="M27:N27"/>
    <mergeCell ref="G28:H28"/>
    <mergeCell ref="I28:J28"/>
    <mergeCell ref="K28:L28"/>
    <mergeCell ref="I26:J26"/>
    <mergeCell ref="K26:L26"/>
    <mergeCell ref="M26:N26"/>
    <mergeCell ref="M28:N28"/>
    <mergeCell ref="E29:F29"/>
    <mergeCell ref="G29:H29"/>
    <mergeCell ref="I29:J29"/>
    <mergeCell ref="M24:N24"/>
    <mergeCell ref="K25:L25"/>
    <mergeCell ref="M25:N25"/>
    <mergeCell ref="K23:L23"/>
    <mergeCell ref="B14:B21"/>
    <mergeCell ref="C14:C15"/>
    <mergeCell ref="C16:C17"/>
    <mergeCell ref="I23:J23"/>
    <mergeCell ref="G27:H27"/>
    <mergeCell ref="I27:J27"/>
    <mergeCell ref="I25:J25"/>
    <mergeCell ref="C20:C21"/>
    <mergeCell ref="E20:F20"/>
    <mergeCell ref="G20:H20"/>
    <mergeCell ref="I20:J20"/>
    <mergeCell ref="C18:C19"/>
    <mergeCell ref="E18:F18"/>
    <mergeCell ref="G18:H18"/>
    <mergeCell ref="I18:J18"/>
    <mergeCell ref="B22:B29"/>
    <mergeCell ref="C22:C23"/>
    <mergeCell ref="E22:F22"/>
    <mergeCell ref="G22:H22"/>
    <mergeCell ref="I22:J22"/>
    <mergeCell ref="C26:C27"/>
    <mergeCell ref="E26:F26"/>
    <mergeCell ref="G26:H26"/>
    <mergeCell ref="C24:C25"/>
  </mergeCells>
  <phoneticPr fontId="4"/>
  <printOptions horizontalCentered="1" verticalCentered="1"/>
  <pageMargins left="0.59055118110236227" right="0.23622047244094491" top="0.94488188976377963" bottom="0.35433070866141736" header="0.31496062992125984" footer="0.31496062992125984"/>
  <pageSetup paperSize="9" scale="92" orientation="portrait" blackAndWhite="1"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B1:AY28"/>
  <sheetViews>
    <sheetView zoomScale="80" zoomScaleNormal="80" zoomScaleSheetLayoutView="85" workbookViewId="0">
      <selection activeCell="Q19" sqref="Q19:AB19"/>
    </sheetView>
  </sheetViews>
  <sheetFormatPr defaultColWidth="3.375" defaultRowHeight="15.95" customHeight="1"/>
  <cols>
    <col min="1" max="1" width="3.375" style="9"/>
    <col min="2" max="30" width="2.875" style="9" customWidth="1"/>
    <col min="31" max="35" width="2.875" style="146" customWidth="1"/>
    <col min="36" max="40" width="3.625" style="146" customWidth="1"/>
    <col min="41" max="43" width="2.875" style="146" customWidth="1"/>
    <col min="44" max="51" width="3.375" style="146"/>
    <col min="52" max="16384" width="3.375" style="9"/>
  </cols>
  <sheetData>
    <row r="1" spans="2:41" ht="20.100000000000001" customHeight="1">
      <c r="B1" s="903" t="s">
        <v>83</v>
      </c>
      <c r="C1" s="904"/>
      <c r="D1" s="904"/>
      <c r="E1" s="904"/>
      <c r="F1" s="904"/>
      <c r="G1" s="904"/>
      <c r="H1" s="904"/>
      <c r="I1" s="904"/>
      <c r="J1" s="904"/>
      <c r="K1" s="904"/>
      <c r="L1" s="904"/>
      <c r="M1" s="904"/>
      <c r="N1" s="904"/>
      <c r="O1" s="904"/>
      <c r="P1" s="904"/>
      <c r="Q1" s="904"/>
      <c r="R1" s="904"/>
      <c r="S1" s="904"/>
      <c r="T1" s="904"/>
      <c r="U1" s="904"/>
      <c r="V1" s="904"/>
      <c r="W1" s="904"/>
      <c r="X1" s="904"/>
      <c r="Y1" s="904"/>
      <c r="Z1" s="904"/>
      <c r="AA1" s="904"/>
      <c r="AB1" s="904"/>
      <c r="AC1" s="904"/>
    </row>
    <row r="2" spans="2:41" ht="20.100000000000001" customHeight="1">
      <c r="B2" s="905" t="s">
        <v>82</v>
      </c>
      <c r="C2" s="905"/>
      <c r="D2" s="905"/>
      <c r="E2" s="905"/>
      <c r="F2" s="905"/>
      <c r="G2" s="905"/>
      <c r="H2" s="905"/>
      <c r="I2" s="905"/>
      <c r="J2" s="905"/>
      <c r="K2" s="905"/>
      <c r="L2" s="905"/>
      <c r="M2" s="905"/>
      <c r="N2" s="905"/>
      <c r="O2" s="905"/>
      <c r="P2" s="748"/>
      <c r="Q2" s="748"/>
      <c r="R2" s="748"/>
      <c r="S2" s="748"/>
      <c r="T2" s="748"/>
      <c r="U2" s="748"/>
      <c r="V2" s="748"/>
      <c r="W2" s="748"/>
      <c r="X2" s="748"/>
      <c r="Y2" s="748"/>
      <c r="Z2" s="748"/>
      <c r="AA2" s="748"/>
      <c r="AB2" s="748"/>
      <c r="AC2" s="748"/>
    </row>
    <row r="3" spans="2:41" ht="9.9499999999999993" customHeight="1">
      <c r="B3" s="197"/>
      <c r="C3" s="197"/>
      <c r="D3" s="197"/>
      <c r="E3" s="197"/>
      <c r="F3" s="197"/>
      <c r="G3" s="197"/>
      <c r="H3" s="197"/>
      <c r="I3" s="197"/>
      <c r="J3" s="197"/>
      <c r="K3" s="197"/>
      <c r="L3" s="197"/>
      <c r="M3" s="197"/>
      <c r="N3" s="197"/>
      <c r="O3" s="197"/>
      <c r="P3" s="198"/>
      <c r="Q3" s="198"/>
      <c r="R3" s="198"/>
      <c r="S3" s="198"/>
      <c r="T3" s="198"/>
      <c r="U3" s="198"/>
      <c r="V3" s="198"/>
      <c r="W3" s="198"/>
      <c r="X3" s="198"/>
      <c r="Y3" s="198"/>
      <c r="Z3" s="198"/>
      <c r="AA3" s="198"/>
      <c r="AB3" s="198"/>
      <c r="AC3" s="198"/>
    </row>
    <row r="4" spans="2:41" ht="20.100000000000001" customHeight="1">
      <c r="B4" s="905" t="s">
        <v>81</v>
      </c>
      <c r="C4" s="905"/>
      <c r="D4" s="905"/>
      <c r="E4" s="905"/>
      <c r="F4" s="905"/>
      <c r="G4" s="905"/>
      <c r="H4" s="905"/>
      <c r="I4" s="905"/>
      <c r="J4" s="905"/>
      <c r="K4" s="905"/>
      <c r="L4" s="905"/>
      <c r="M4" s="905"/>
      <c r="N4" s="905"/>
      <c r="O4" s="905"/>
      <c r="P4" s="748"/>
      <c r="Q4" s="748"/>
      <c r="R4" s="748"/>
      <c r="S4" s="748"/>
      <c r="T4" s="748"/>
      <c r="U4" s="748"/>
      <c r="V4" s="748"/>
      <c r="W4" s="748"/>
      <c r="X4" s="748"/>
      <c r="Y4" s="748"/>
      <c r="Z4" s="748"/>
      <c r="AA4" s="748"/>
      <c r="AB4" s="748"/>
      <c r="AC4" s="748"/>
    </row>
    <row r="5" spans="2:41" ht="9.75" customHeight="1">
      <c r="B5" s="68"/>
      <c r="C5" s="68"/>
      <c r="D5" s="68"/>
      <c r="E5" s="68"/>
      <c r="F5" s="68"/>
      <c r="G5" s="68"/>
      <c r="H5" s="68"/>
      <c r="I5" s="68"/>
      <c r="J5" s="68"/>
      <c r="K5" s="68"/>
      <c r="L5" s="68"/>
      <c r="M5" s="68"/>
      <c r="N5" s="68"/>
      <c r="O5" s="68"/>
      <c r="P5" s="198"/>
      <c r="Q5" s="198"/>
      <c r="R5" s="198"/>
      <c r="S5" s="198"/>
      <c r="T5" s="198"/>
      <c r="U5" s="198"/>
      <c r="V5" s="198"/>
      <c r="W5" s="198"/>
      <c r="X5" s="198"/>
      <c r="Y5" s="198"/>
      <c r="Z5" s="198"/>
      <c r="AA5" s="198"/>
      <c r="AB5" s="198"/>
      <c r="AC5" s="198"/>
    </row>
    <row r="6" spans="2:41" ht="30" customHeight="1">
      <c r="B6" s="906"/>
      <c r="C6" s="907"/>
      <c r="D6" s="907"/>
      <c r="E6" s="907"/>
      <c r="F6" s="907"/>
      <c r="G6" s="907"/>
      <c r="H6" s="907"/>
      <c r="I6" s="907"/>
      <c r="J6" s="907"/>
      <c r="K6" s="907"/>
      <c r="L6" s="907"/>
      <c r="M6" s="907"/>
      <c r="N6" s="907"/>
      <c r="O6" s="907"/>
      <c r="P6" s="907"/>
      <c r="Q6" s="907"/>
      <c r="R6" s="907"/>
      <c r="S6" s="907"/>
      <c r="T6" s="907"/>
      <c r="U6" s="907"/>
      <c r="V6" s="907"/>
      <c r="W6" s="907"/>
      <c r="X6" s="907"/>
      <c r="Y6" s="907"/>
      <c r="Z6" s="907"/>
      <c r="AA6" s="907"/>
      <c r="AB6" s="907"/>
      <c r="AC6" s="908"/>
    </row>
    <row r="7" spans="2:41" ht="30" customHeight="1">
      <c r="B7" s="909"/>
      <c r="C7" s="910"/>
      <c r="D7" s="910"/>
      <c r="E7" s="910"/>
      <c r="F7" s="910"/>
      <c r="G7" s="910"/>
      <c r="H7" s="910"/>
      <c r="I7" s="910"/>
      <c r="J7" s="910"/>
      <c r="K7" s="910"/>
      <c r="L7" s="910"/>
      <c r="M7" s="910"/>
      <c r="N7" s="910"/>
      <c r="O7" s="910"/>
      <c r="P7" s="910"/>
      <c r="Q7" s="910"/>
      <c r="R7" s="910"/>
      <c r="S7" s="910"/>
      <c r="T7" s="910"/>
      <c r="U7" s="910"/>
      <c r="V7" s="910"/>
      <c r="W7" s="910"/>
      <c r="X7" s="910"/>
      <c r="Y7" s="910"/>
      <c r="Z7" s="910"/>
      <c r="AA7" s="910"/>
      <c r="AB7" s="910"/>
      <c r="AC7" s="911"/>
    </row>
    <row r="8" spans="2:41" ht="30" customHeight="1">
      <c r="B8" s="909"/>
      <c r="C8" s="910"/>
      <c r="D8" s="910"/>
      <c r="E8" s="910"/>
      <c r="F8" s="910"/>
      <c r="G8" s="910"/>
      <c r="H8" s="910"/>
      <c r="I8" s="910"/>
      <c r="J8" s="910"/>
      <c r="K8" s="910"/>
      <c r="L8" s="910"/>
      <c r="M8" s="910"/>
      <c r="N8" s="910"/>
      <c r="O8" s="910"/>
      <c r="P8" s="910"/>
      <c r="Q8" s="910"/>
      <c r="R8" s="910"/>
      <c r="S8" s="910"/>
      <c r="T8" s="910"/>
      <c r="U8" s="910"/>
      <c r="V8" s="910"/>
      <c r="W8" s="910"/>
      <c r="X8" s="910"/>
      <c r="Y8" s="910"/>
      <c r="Z8" s="910"/>
      <c r="AA8" s="910"/>
      <c r="AB8" s="910"/>
      <c r="AC8" s="911"/>
    </row>
    <row r="9" spans="2:41" ht="30" customHeight="1">
      <c r="B9" s="449"/>
      <c r="C9" s="145"/>
      <c r="D9" s="912" t="s">
        <v>115</v>
      </c>
      <c r="E9" s="912"/>
      <c r="F9" s="912"/>
      <c r="G9" s="912"/>
      <c r="H9" s="912"/>
      <c r="I9" s="912"/>
      <c r="J9" s="912"/>
      <c r="K9" s="912"/>
      <c r="L9" s="912"/>
      <c r="M9" s="912"/>
      <c r="N9" s="912"/>
      <c r="O9" s="912"/>
      <c r="P9" s="912"/>
      <c r="Q9" s="912"/>
      <c r="R9" s="912"/>
      <c r="S9" s="912"/>
      <c r="T9" s="912"/>
      <c r="U9" s="912"/>
      <c r="V9" s="912"/>
      <c r="W9" s="912"/>
      <c r="X9" s="912"/>
      <c r="Y9" s="912"/>
      <c r="Z9" s="912"/>
      <c r="AA9" s="912"/>
      <c r="AB9" s="145"/>
      <c r="AC9" s="450"/>
    </row>
    <row r="10" spans="2:41" ht="30" customHeight="1">
      <c r="B10" s="449"/>
      <c r="C10" s="145"/>
      <c r="D10" s="913" t="s">
        <v>114</v>
      </c>
      <c r="E10" s="913"/>
      <c r="F10" s="913"/>
      <c r="G10" s="913"/>
      <c r="H10" s="913"/>
      <c r="I10" s="913"/>
      <c r="J10" s="913"/>
      <c r="K10" s="913"/>
      <c r="L10" s="913"/>
      <c r="M10" s="913"/>
      <c r="N10" s="913"/>
      <c r="O10" s="913"/>
      <c r="P10" s="913"/>
      <c r="Q10" s="913"/>
      <c r="R10" s="913"/>
      <c r="S10" s="913"/>
      <c r="T10" s="913"/>
      <c r="U10" s="913"/>
      <c r="V10" s="913"/>
      <c r="W10" s="913"/>
      <c r="X10" s="913"/>
      <c r="Y10" s="913"/>
      <c r="Z10" s="913"/>
      <c r="AA10" s="913"/>
      <c r="AB10" s="145"/>
      <c r="AC10" s="450"/>
    </row>
    <row r="11" spans="2:41" ht="30" customHeight="1">
      <c r="B11" s="449"/>
      <c r="C11" s="145"/>
      <c r="D11" s="699" t="s">
        <v>124</v>
      </c>
      <c r="E11" s="699"/>
      <c r="F11" s="699"/>
      <c r="G11" s="699"/>
      <c r="H11" s="699"/>
      <c r="I11" s="699"/>
      <c r="J11" s="699"/>
      <c r="K11" s="699"/>
      <c r="L11" s="699"/>
      <c r="M11" s="699"/>
      <c r="N11" s="699"/>
      <c r="O11" s="699"/>
      <c r="P11" s="699"/>
      <c r="Q11" s="699"/>
      <c r="R11" s="699"/>
      <c r="S11" s="699"/>
      <c r="T11" s="699"/>
      <c r="U11" s="699"/>
      <c r="V11" s="699"/>
      <c r="W11" s="699"/>
      <c r="X11" s="699"/>
      <c r="Y11" s="699"/>
      <c r="Z11" s="699"/>
      <c r="AA11" s="699"/>
      <c r="AB11" s="145"/>
      <c r="AC11" s="450"/>
    </row>
    <row r="12" spans="2:41" ht="30" customHeight="1" thickBot="1">
      <c r="B12" s="449"/>
      <c r="C12" s="145"/>
      <c r="D12" s="145"/>
      <c r="E12" s="145"/>
      <c r="F12" s="146"/>
      <c r="G12" s="146"/>
      <c r="H12" s="146"/>
      <c r="I12" s="146"/>
      <c r="J12" s="146"/>
      <c r="K12" s="146"/>
      <c r="L12" s="146"/>
      <c r="M12" s="146"/>
      <c r="N12" s="146"/>
      <c r="O12" s="146"/>
      <c r="P12" s="146"/>
      <c r="Q12" s="145"/>
      <c r="R12" s="145"/>
      <c r="S12" s="145"/>
      <c r="T12" s="145"/>
      <c r="U12" s="145"/>
      <c r="V12" s="145"/>
      <c r="W12" s="145"/>
      <c r="X12" s="145"/>
      <c r="Y12" s="145"/>
      <c r="Z12" s="145"/>
      <c r="AA12" s="145"/>
      <c r="AB12" s="145"/>
      <c r="AC12" s="450"/>
    </row>
    <row r="13" spans="2:41" ht="30" customHeight="1" thickBot="1">
      <c r="B13" s="451"/>
      <c r="C13" s="146"/>
      <c r="D13" s="146"/>
      <c r="E13" s="146"/>
      <c r="F13" s="709" t="str">
        <f>IF(AJ13="","　　　　年　　月　　日",AJ13)</f>
        <v>　　　　年　　月　　日</v>
      </c>
      <c r="G13" s="709"/>
      <c r="H13" s="709"/>
      <c r="I13" s="709"/>
      <c r="J13" s="709"/>
      <c r="K13" s="709"/>
      <c r="L13" s="709"/>
      <c r="M13" s="709"/>
      <c r="N13" s="146"/>
      <c r="O13" s="146"/>
      <c r="P13" s="146"/>
      <c r="Q13" s="146"/>
      <c r="R13" s="146"/>
      <c r="S13" s="146"/>
      <c r="T13" s="146"/>
      <c r="U13" s="146"/>
      <c r="V13" s="146"/>
      <c r="W13" s="146"/>
      <c r="X13" s="146"/>
      <c r="Y13" s="146"/>
      <c r="Z13" s="146"/>
      <c r="AA13" s="146"/>
      <c r="AB13" s="146"/>
      <c r="AC13" s="452"/>
      <c r="AF13" s="285" t="s">
        <v>4638</v>
      </c>
      <c r="AI13" s="366"/>
      <c r="AJ13" s="674"/>
      <c r="AK13" s="675"/>
      <c r="AL13" s="675"/>
      <c r="AM13" s="675"/>
      <c r="AN13" s="676"/>
      <c r="AO13" s="367" t="s">
        <v>4931</v>
      </c>
    </row>
    <row r="14" spans="2:41" ht="30" customHeight="1">
      <c r="B14" s="914"/>
      <c r="C14" s="671"/>
      <c r="D14" s="671"/>
      <c r="E14" s="671"/>
      <c r="F14" s="671"/>
      <c r="G14" s="671"/>
      <c r="H14" s="671"/>
      <c r="I14" s="671"/>
      <c r="J14" s="671"/>
      <c r="K14" s="671"/>
      <c r="L14" s="671"/>
      <c r="M14" s="671"/>
      <c r="N14" s="671"/>
      <c r="O14" s="671"/>
      <c r="P14" s="671"/>
      <c r="Q14" s="671"/>
      <c r="R14" s="671"/>
      <c r="S14" s="671"/>
      <c r="T14" s="671"/>
      <c r="U14" s="671"/>
      <c r="V14" s="671"/>
      <c r="W14" s="671"/>
      <c r="X14" s="671"/>
      <c r="Y14" s="671"/>
      <c r="Z14" s="671"/>
      <c r="AA14" s="671"/>
      <c r="AB14" s="671"/>
      <c r="AC14" s="915"/>
    </row>
    <row r="15" spans="2:41" ht="30" customHeight="1">
      <c r="B15" s="914"/>
      <c r="C15" s="671"/>
      <c r="D15" s="671"/>
      <c r="E15" s="671"/>
      <c r="F15" s="671"/>
      <c r="G15" s="671"/>
      <c r="H15" s="671"/>
      <c r="I15" s="671"/>
      <c r="J15" s="671"/>
      <c r="K15" s="671"/>
      <c r="L15" s="671"/>
      <c r="M15" s="671"/>
      <c r="N15" s="671"/>
      <c r="O15" s="671"/>
      <c r="P15" s="671"/>
      <c r="Q15" s="671"/>
      <c r="R15" s="671"/>
      <c r="S15" s="671"/>
      <c r="T15" s="671"/>
      <c r="U15" s="671"/>
      <c r="V15" s="671"/>
      <c r="W15" s="671"/>
      <c r="X15" s="671"/>
      <c r="Y15" s="671"/>
      <c r="Z15" s="671"/>
      <c r="AA15" s="671"/>
      <c r="AB15" s="671"/>
      <c r="AC15" s="915"/>
    </row>
    <row r="16" spans="2:41" ht="30" customHeight="1">
      <c r="B16" s="914"/>
      <c r="C16" s="671"/>
      <c r="D16" s="671"/>
      <c r="E16" s="671"/>
      <c r="F16" s="671"/>
      <c r="G16" s="671"/>
      <c r="H16" s="671"/>
      <c r="I16" s="671"/>
      <c r="J16" s="671"/>
      <c r="K16" s="671"/>
      <c r="L16" s="671"/>
      <c r="M16" s="671"/>
      <c r="N16" s="671"/>
      <c r="O16" s="671"/>
      <c r="P16" s="671"/>
      <c r="Q16" s="671"/>
      <c r="R16" s="671"/>
      <c r="S16" s="671"/>
      <c r="T16" s="671"/>
      <c r="U16" s="671"/>
      <c r="V16" s="671"/>
      <c r="W16" s="671"/>
      <c r="X16" s="671"/>
      <c r="Y16" s="671"/>
      <c r="Z16" s="671"/>
      <c r="AA16" s="671"/>
      <c r="AB16" s="671"/>
      <c r="AC16" s="915"/>
      <c r="AJ16" s="368"/>
    </row>
    <row r="17" spans="2:46" ht="39.950000000000003" customHeight="1" thickBot="1">
      <c r="B17" s="451"/>
      <c r="C17" s="146"/>
      <c r="D17" s="146"/>
      <c r="E17" s="146"/>
      <c r="F17" s="146"/>
      <c r="G17" s="146"/>
      <c r="H17" s="146"/>
      <c r="I17" s="146"/>
      <c r="J17" s="146"/>
      <c r="K17" s="146"/>
      <c r="L17" s="146"/>
      <c r="M17" s="146"/>
      <c r="N17" s="146"/>
      <c r="O17" s="146"/>
      <c r="P17" s="146"/>
      <c r="Q17" s="448"/>
      <c r="R17" s="448"/>
      <c r="S17" s="448"/>
      <c r="T17" s="448"/>
      <c r="U17" s="448"/>
      <c r="V17" s="448"/>
      <c r="W17" s="448"/>
      <c r="X17" s="448"/>
      <c r="Y17" s="448"/>
      <c r="Z17" s="448"/>
      <c r="AA17" s="146"/>
      <c r="AB17" s="146"/>
      <c r="AC17" s="452"/>
      <c r="AF17" s="285"/>
      <c r="AJ17" s="369" t="s">
        <v>4642</v>
      </c>
    </row>
    <row r="18" spans="2:46" ht="39.950000000000003" customHeight="1" thickBot="1">
      <c r="B18" s="451"/>
      <c r="C18" s="146"/>
      <c r="D18" s="146"/>
      <c r="E18" s="146"/>
      <c r="F18" s="146"/>
      <c r="G18" s="146"/>
      <c r="H18" s="146"/>
      <c r="I18" s="146"/>
      <c r="J18" s="146"/>
      <c r="K18" s="146"/>
      <c r="L18" s="916" t="str">
        <f>IF(AJ18="","","法定代理人")</f>
        <v/>
      </c>
      <c r="M18" s="916"/>
      <c r="N18" s="916"/>
      <c r="O18" s="916"/>
      <c r="P18" s="916"/>
      <c r="Q18" s="917" t="str">
        <f>IF(AJ18="","",AJ18)</f>
        <v/>
      </c>
      <c r="R18" s="917"/>
      <c r="S18" s="917"/>
      <c r="T18" s="917"/>
      <c r="U18" s="917"/>
      <c r="V18" s="917"/>
      <c r="W18" s="917"/>
      <c r="X18" s="917"/>
      <c r="Y18" s="917"/>
      <c r="Z18" s="917"/>
      <c r="AA18" s="371"/>
      <c r="AB18" s="371"/>
      <c r="AC18" s="452"/>
      <c r="AF18" s="285" t="s">
        <v>4639</v>
      </c>
      <c r="AG18" s="370"/>
      <c r="AH18" s="370"/>
      <c r="AI18" s="370"/>
      <c r="AJ18" s="607"/>
      <c r="AK18" s="608"/>
      <c r="AL18" s="608"/>
      <c r="AM18" s="608"/>
      <c r="AN18" s="608"/>
      <c r="AO18" s="608"/>
      <c r="AP18" s="608"/>
      <c r="AQ18" s="608"/>
      <c r="AR18" s="608"/>
      <c r="AS18" s="622"/>
      <c r="AT18" s="290" t="s">
        <v>177</v>
      </c>
    </row>
    <row r="19" spans="2:46" ht="39.75" customHeight="1">
      <c r="B19" s="451"/>
      <c r="C19" s="146"/>
      <c r="D19" s="146"/>
      <c r="E19" s="146"/>
      <c r="F19" s="146"/>
      <c r="G19" s="146"/>
      <c r="H19" s="146"/>
      <c r="I19" s="146"/>
      <c r="J19" s="146"/>
      <c r="K19" s="671" t="s">
        <v>2</v>
      </c>
      <c r="L19" s="671"/>
      <c r="M19" s="671"/>
      <c r="N19" s="671"/>
      <c r="O19" s="671"/>
      <c r="P19" s="146"/>
      <c r="Q19" s="696" t="str">
        <f>IF(一面!R11="","",一面!R11)</f>
        <v/>
      </c>
      <c r="R19" s="696"/>
      <c r="S19" s="696"/>
      <c r="T19" s="696"/>
      <c r="U19" s="696"/>
      <c r="V19" s="696"/>
      <c r="W19" s="696"/>
      <c r="X19" s="696"/>
      <c r="Y19" s="696"/>
      <c r="Z19" s="696"/>
      <c r="AA19" s="696"/>
      <c r="AB19" s="696"/>
      <c r="AC19" s="452"/>
      <c r="AF19" s="285" t="s">
        <v>4640</v>
      </c>
      <c r="AJ19" s="360" t="s">
        <v>494</v>
      </c>
    </row>
    <row r="20" spans="2:46" ht="39.950000000000003" customHeight="1">
      <c r="B20" s="451"/>
      <c r="C20" s="146"/>
      <c r="D20" s="146"/>
      <c r="E20" s="146"/>
      <c r="F20" s="146"/>
      <c r="G20" s="146"/>
      <c r="H20" s="146"/>
      <c r="I20" s="146"/>
      <c r="J20" s="146"/>
      <c r="K20" s="671" t="s">
        <v>4896</v>
      </c>
      <c r="L20" s="671"/>
      <c r="M20" s="671"/>
      <c r="N20" s="671"/>
      <c r="O20" s="671"/>
      <c r="Q20" s="902" t="str">
        <f>IF(一面!R16="","",一面!R16)</f>
        <v/>
      </c>
      <c r="R20" s="902"/>
      <c r="S20" s="902"/>
      <c r="T20" s="902"/>
      <c r="U20" s="902"/>
      <c r="V20" s="902"/>
      <c r="W20" s="902"/>
      <c r="X20" s="902"/>
      <c r="Y20" s="902"/>
      <c r="Z20" s="902"/>
      <c r="AA20" s="902"/>
      <c r="AB20" s="902"/>
      <c r="AC20" s="452"/>
      <c r="AF20" s="285" t="s">
        <v>4641</v>
      </c>
      <c r="AJ20" s="360" t="s">
        <v>494</v>
      </c>
    </row>
    <row r="21" spans="2:46" ht="30" customHeight="1">
      <c r="B21" s="451"/>
      <c r="C21" s="146"/>
      <c r="D21" s="146"/>
      <c r="E21" s="146"/>
      <c r="F21" s="146"/>
      <c r="G21" s="146"/>
      <c r="H21" s="146"/>
      <c r="I21" s="146"/>
      <c r="J21" s="146"/>
      <c r="K21" s="146"/>
      <c r="L21" s="146"/>
      <c r="M21" s="146"/>
      <c r="N21" s="146"/>
      <c r="O21" s="146"/>
      <c r="P21" s="146"/>
      <c r="Q21" s="448"/>
      <c r="R21" s="448"/>
      <c r="S21" s="448"/>
      <c r="T21" s="448"/>
      <c r="U21" s="448"/>
      <c r="V21" s="448"/>
      <c r="W21" s="448"/>
      <c r="X21" s="448"/>
      <c r="Y21" s="448"/>
      <c r="Z21" s="448"/>
      <c r="AA21" s="146"/>
      <c r="AB21" s="146"/>
      <c r="AC21" s="452"/>
    </row>
    <row r="22" spans="2:46" ht="30" customHeight="1">
      <c r="B22" s="451"/>
      <c r="C22" s="146"/>
      <c r="D22" s="146"/>
      <c r="E22" s="146"/>
      <c r="F22" s="146"/>
      <c r="G22" s="146"/>
      <c r="H22" s="146"/>
      <c r="I22" s="146"/>
      <c r="J22" s="146"/>
      <c r="K22" s="146"/>
      <c r="L22" s="146"/>
      <c r="M22" s="146"/>
      <c r="N22" s="146"/>
      <c r="O22" s="146"/>
      <c r="P22" s="146"/>
      <c r="Q22" s="448"/>
      <c r="R22" s="448"/>
      <c r="S22" s="448"/>
      <c r="T22" s="448"/>
      <c r="U22" s="448"/>
      <c r="V22" s="448"/>
      <c r="W22" s="448"/>
      <c r="X22" s="448"/>
      <c r="Y22" s="448"/>
      <c r="Z22" s="448"/>
      <c r="AA22" s="371"/>
      <c r="AB22" s="371"/>
      <c r="AC22" s="452"/>
    </row>
    <row r="23" spans="2:46" ht="30" customHeight="1">
      <c r="B23" s="451"/>
      <c r="C23" s="146"/>
      <c r="D23" s="146"/>
      <c r="E23" s="146"/>
      <c r="F23" s="146"/>
      <c r="G23" s="146"/>
      <c r="H23" s="146"/>
      <c r="I23" s="146"/>
      <c r="J23" s="146"/>
      <c r="K23" s="146"/>
      <c r="L23" s="146"/>
      <c r="M23" s="146"/>
      <c r="N23" s="146"/>
      <c r="O23" s="146"/>
      <c r="P23" s="146"/>
      <c r="Q23" s="447"/>
      <c r="R23" s="447"/>
      <c r="S23" s="447"/>
      <c r="T23" s="447"/>
      <c r="U23" s="447"/>
      <c r="V23" s="146"/>
      <c r="W23" s="146"/>
      <c r="X23" s="146"/>
      <c r="Y23" s="146"/>
      <c r="Z23" s="371"/>
      <c r="AA23" s="371"/>
      <c r="AB23" s="371"/>
      <c r="AC23" s="452"/>
    </row>
    <row r="24" spans="2:46" ht="30" customHeight="1">
      <c r="B24" s="451"/>
      <c r="C24" s="146"/>
      <c r="D24" s="147"/>
      <c r="E24" s="146"/>
      <c r="F24" s="146"/>
      <c r="G24" s="147"/>
      <c r="H24" s="146"/>
      <c r="I24" s="146"/>
      <c r="J24" s="146"/>
      <c r="K24" s="146"/>
      <c r="L24" s="146"/>
      <c r="M24" s="146"/>
      <c r="N24" s="146"/>
      <c r="O24" s="146"/>
      <c r="P24" s="146"/>
      <c r="Q24" s="146"/>
      <c r="R24" s="146"/>
      <c r="S24" s="146"/>
      <c r="T24" s="146"/>
      <c r="U24" s="146"/>
      <c r="V24" s="146"/>
      <c r="W24" s="146"/>
      <c r="X24" s="146"/>
      <c r="Y24" s="146"/>
      <c r="Z24" s="146"/>
      <c r="AA24" s="146"/>
      <c r="AB24" s="146"/>
      <c r="AC24" s="452"/>
      <c r="AF24" s="285" t="s">
        <v>368</v>
      </c>
      <c r="AJ24" s="360" t="s">
        <v>494</v>
      </c>
    </row>
    <row r="25" spans="2:46" ht="30" customHeight="1">
      <c r="B25" s="451"/>
      <c r="C25" s="146"/>
      <c r="D25" s="901" t="str">
        <f>一面!E11</f>
        <v>兵庫県知事　殿</v>
      </c>
      <c r="E25" s="901"/>
      <c r="F25" s="901"/>
      <c r="G25" s="901"/>
      <c r="H25" s="901"/>
      <c r="I25" s="901"/>
      <c r="J25" s="901"/>
      <c r="K25" s="901"/>
      <c r="L25" s="146"/>
      <c r="M25" s="146"/>
      <c r="N25" s="146"/>
      <c r="O25" s="146"/>
      <c r="P25" s="146"/>
      <c r="Q25" s="146"/>
      <c r="R25" s="146"/>
      <c r="S25" s="146"/>
      <c r="T25" s="146"/>
      <c r="U25" s="146"/>
      <c r="V25" s="146"/>
      <c r="W25" s="146"/>
      <c r="X25" s="146"/>
      <c r="Y25" s="146"/>
      <c r="Z25" s="146"/>
      <c r="AA25" s="146"/>
      <c r="AB25" s="146"/>
      <c r="AC25" s="452"/>
    </row>
    <row r="26" spans="2:46" ht="30" customHeight="1">
      <c r="B26" s="451"/>
      <c r="C26" s="146"/>
      <c r="D26" s="148"/>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452"/>
    </row>
    <row r="27" spans="2:46" ht="30" customHeight="1">
      <c r="B27" s="451"/>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452"/>
    </row>
    <row r="28" spans="2:46" ht="30" customHeight="1">
      <c r="B28" s="453"/>
      <c r="C28" s="408"/>
      <c r="D28" s="408"/>
      <c r="E28" s="408"/>
      <c r="F28" s="408"/>
      <c r="G28" s="408"/>
      <c r="H28" s="408"/>
      <c r="I28" s="408"/>
      <c r="J28" s="408"/>
      <c r="K28" s="408"/>
      <c r="L28" s="408"/>
      <c r="M28" s="408"/>
      <c r="N28" s="408"/>
      <c r="O28" s="408"/>
      <c r="P28" s="408"/>
      <c r="Q28" s="408"/>
      <c r="R28" s="408"/>
      <c r="S28" s="408"/>
      <c r="T28" s="408"/>
      <c r="U28" s="408"/>
      <c r="V28" s="408"/>
      <c r="W28" s="408"/>
      <c r="X28" s="408"/>
      <c r="Y28" s="408"/>
      <c r="Z28" s="408"/>
      <c r="AA28" s="408"/>
      <c r="AB28" s="408"/>
      <c r="AC28" s="454"/>
    </row>
  </sheetData>
  <sheetProtection sheet="1" objects="1" scenarios="1"/>
  <mergeCells count="18">
    <mergeCell ref="AJ13:AN13"/>
    <mergeCell ref="AJ18:AS18"/>
    <mergeCell ref="B1:AC1"/>
    <mergeCell ref="B2:AC2"/>
    <mergeCell ref="B4:AC4"/>
    <mergeCell ref="B6:AC8"/>
    <mergeCell ref="F13:M13"/>
    <mergeCell ref="D9:AA9"/>
    <mergeCell ref="D10:AA10"/>
    <mergeCell ref="D11:AA11"/>
    <mergeCell ref="B14:AC16"/>
    <mergeCell ref="L18:P18"/>
    <mergeCell ref="Q18:Z18"/>
    <mergeCell ref="D25:K25"/>
    <mergeCell ref="Q19:AB19"/>
    <mergeCell ref="Q20:AB20"/>
    <mergeCell ref="K19:O19"/>
    <mergeCell ref="K20:O20"/>
  </mergeCells>
  <phoneticPr fontId="4"/>
  <pageMargins left="0.78740157480314965" right="0" top="0.59055118110236227" bottom="0.39370078740157483"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24</vt:i4>
      </vt:variant>
    </vt:vector>
  </HeadingPairs>
  <TitlesOfParts>
    <vt:vector size="49" baseType="lpstr">
      <vt:lpstr>チェックリスト・表紙</vt:lpstr>
      <vt:lpstr>一面</vt:lpstr>
      <vt:lpstr>二面</vt:lpstr>
      <vt:lpstr>三面</vt:lpstr>
      <vt:lpstr>四面</vt:lpstr>
      <vt:lpstr>県証紙貼付頁</vt:lpstr>
      <vt:lpstr>添1-1業経歴</vt:lpstr>
      <vt:lpstr>添1-2業経歴</vt:lpstr>
      <vt:lpstr>添2誓約書</vt:lpstr>
      <vt:lpstr>添6-1相談役及び顧問※法人のみ</vt:lpstr>
      <vt:lpstr>添6-2株主 ※法人のみ</vt:lpstr>
      <vt:lpstr>添10従事する者の名簿</vt:lpstr>
      <vt:lpstr>添4設置証明書</vt:lpstr>
      <vt:lpstr>取引士証写し</vt:lpstr>
      <vt:lpstr>住基ネット※個人のみ</vt:lpstr>
      <vt:lpstr>添7事務所権原</vt:lpstr>
      <vt:lpstr>事務所地図・間取・写真</vt:lpstr>
      <vt:lpstr>添3略歴書</vt:lpstr>
      <vt:lpstr>添8略歴書※専任用</vt:lpstr>
      <vt:lpstr>添9略歴書※代表者等</vt:lpstr>
      <vt:lpstr>添5資産※個人のみ</vt:lpstr>
      <vt:lpstr>理由書※必要な場合のみ</vt:lpstr>
      <vt:lpstr>※専任確認書類</vt:lpstr>
      <vt:lpstr>コード１</vt:lpstr>
      <vt:lpstr>コード２</vt:lpstr>
      <vt:lpstr>※専任確認書類!Print_Area</vt:lpstr>
      <vt:lpstr>コード２!Print_Area</vt:lpstr>
      <vt:lpstr>チェックリスト・表紙!Print_Area</vt:lpstr>
      <vt:lpstr>一面!Print_Area</vt:lpstr>
      <vt:lpstr>県証紙貼付頁!Print_Area</vt:lpstr>
      <vt:lpstr>三面!Print_Area</vt:lpstr>
      <vt:lpstr>四面!Print_Area</vt:lpstr>
      <vt:lpstr>事務所地図・間取・写真!Print_Area</vt:lpstr>
      <vt:lpstr>取引士証写し!Print_Area</vt:lpstr>
      <vt:lpstr>住基ネット※個人のみ!Print_Area</vt:lpstr>
      <vt:lpstr>添10従事する者の名簿!Print_Area</vt:lpstr>
      <vt:lpstr>'添1-1業経歴'!Print_Area</vt:lpstr>
      <vt:lpstr>'添1-2業経歴'!Print_Area</vt:lpstr>
      <vt:lpstr>添2誓約書!Print_Area</vt:lpstr>
      <vt:lpstr>添3略歴書!Print_Area</vt:lpstr>
      <vt:lpstr>添4設置証明書!Print_Area</vt:lpstr>
      <vt:lpstr>添5資産※個人のみ!Print_Area</vt:lpstr>
      <vt:lpstr>'添6-1相談役及び顧問※法人のみ'!Print_Area</vt:lpstr>
      <vt:lpstr>'添6-2株主 ※法人のみ'!Print_Area</vt:lpstr>
      <vt:lpstr>添7事務所権原!Print_Area</vt:lpstr>
      <vt:lpstr>添8略歴書※専任用!Print_Area</vt:lpstr>
      <vt:lpstr>添9略歴書※代表者等!Print_Area</vt:lpstr>
      <vt:lpstr>二面!Print_Area</vt:lpstr>
      <vt:lpstr>理由書※必要な場合のみ!Print_Area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kobenishi-k</dc:creator>
  <cp:lastModifiedBy>神戸支部04</cp:lastModifiedBy>
  <cp:lastPrinted>2025-03-05T04:51:52Z</cp:lastPrinted>
  <dcterms:created xsi:type="dcterms:W3CDTF">2007-07-06T08:35:27Z</dcterms:created>
  <dcterms:modified xsi:type="dcterms:W3CDTF">2025-03-05T04:57:52Z</dcterms:modified>
</cp:coreProperties>
</file>